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стр-ра'!$E$5:$H$148</definedName>
    <definedName name="_xlnm._FilterDatabase" localSheetId="2" hidden="1">'разделы-подразделы'!$E$5:$G$142</definedName>
  </definedNames>
  <calcPr fullCalcOnLoad="1"/>
</workbook>
</file>

<file path=xl/sharedStrings.xml><?xml version="1.0" encoding="utf-8"?>
<sst xmlns="http://schemas.openxmlformats.org/spreadsheetml/2006/main" count="801" uniqueCount="229">
  <si>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</si>
  <si>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</si>
  <si>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</si>
  <si>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</si>
  <si>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</si>
  <si>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</si>
  <si>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</si>
  <si>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</si>
  <si>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</si>
  <si>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</si>
  <si>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</si>
  <si>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</si>
  <si>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</si>
  <si>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</si>
  <si>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</si>
  <si>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</si>
  <si>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</si>
  <si>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</si>
  <si>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</si>
  <si>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</si>
  <si>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</si>
  <si>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</si>
  <si>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</si>
  <si>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</si>
  <si>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</si>
  <si>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</si>
  <si>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</si>
  <si>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</si>
  <si>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</si>
  <si>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</si>
  <si>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</si>
  <si>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</si>
  <si>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</si>
  <si>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</si>
  <si>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</si>
  <si>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</si>
  <si>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</si>
  <si>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</si>
  <si>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Приложение  №1 к Решению МС МО г.Петергоф от __.__.2022 года № ___</t>
  </si>
  <si>
    <t>Приложение №2 к  решению МС МО г.Петергоф от _____ №___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</si>
  <si>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</si>
  <si>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</si>
  <si>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</si>
  <si>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</si>
  <si>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</si>
  <si>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</si>
  <si>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</si>
  <si>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</si>
  <si>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</si>
  <si>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</si>
  <si>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</si>
  <si>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</si>
  <si>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</si>
  <si>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</si>
  <si>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</si>
  <si>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</si>
  <si>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</si>
  <si>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</si>
  <si>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</si>
  <si>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</si>
  <si>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</si>
  <si>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</si>
  <si>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</si>
  <si>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</si>
  <si>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</si>
  <si>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</si>
  <si>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</si>
  <si>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</si>
  <si>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</si>
  <si>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</si>
  <si>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</si>
  <si>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</si>
  <si>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</si>
  <si>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</si>
  <si>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</si>
  <si>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</si>
  <si>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</si>
  <si>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</si>
  <si>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</si>
  <si>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</si>
  <si>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</si>
  <si>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0920000073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</si>
  <si>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</si>
  <si>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</si>
  <si>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</si>
  <si>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</si>
  <si>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</si>
  <si>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</si>
  <si>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</si>
  <si>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</si>
  <si>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</si>
  <si>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</si>
  <si>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</si>
  <si>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</si>
  <si>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</si>
  <si>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</si>
  <si>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</si>
  <si>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</si>
  <si>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</si>
  <si>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</si>
  <si>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</si>
  <si>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</si>
  <si>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</si>
  <si>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</si>
  <si>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</si>
  <si>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</si>
  <si>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</si>
  <si>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</si>
  <si>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</si>
  <si>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</si>
  <si>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</si>
  <si>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</si>
  <si>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</si>
  <si>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</si>
  <si>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</si>
  <si>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</si>
  <si>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</si>
  <si>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</si>
  <si>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</si>
  <si>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</si>
  <si>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</si>
  <si>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</si>
  <si>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</si>
  <si>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</si>
  <si>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</si>
  <si>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</si>
  <si>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</si>
  <si>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</si>
  <si>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</si>
  <si>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</si>
  <si>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</si>
  <si>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</si>
  <si>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</si>
  <si>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</si>
  <si>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</si>
  <si>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</si>
  <si>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</si>
  <si>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</si>
  <si>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</si>
  <si>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</si>
  <si>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</si>
  <si>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0500000540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</si>
  <si>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</si>
  <si>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</si>
  <si>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</si>
  <si>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</si>
  <si>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</si>
  <si>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</si>
  <si>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</si>
  <si>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</si>
  <si>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</si>
  <si>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</si>
  <si>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</si>
  <si>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</si>
  <si>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</si>
  <si>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</si>
  <si>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</si>
  <si>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</si>
  <si>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</si>
  <si>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</si>
  <si>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</si>
  <si>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</si>
  <si>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</si>
  <si>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</si>
  <si>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</si>
  <si>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</si>
  <si>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</si>
  <si>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</si>
  <si>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</si>
  <si>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</si>
  <si>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</si>
  <si>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</si>
  <si>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</si>
  <si>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</si>
  <si>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</si>
  <si>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</si>
  <si>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</si>
  <si>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</si>
  <si>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</si>
  <si>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</si>
  <si>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</si>
  <si>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</si>
  <si>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</si>
  <si>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</si>
  <si>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</si>
  <si>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</si>
  <si>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</si>
  <si>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</si>
  <si>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размещение, содержание, включая ремонт элементов благоустройства на внутриквартальных территориях муниципального образования</t>
  </si>
  <si>
    <t>9950000164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</si>
  <si>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</si>
  <si>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</si>
  <si>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</si>
  <si>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</si>
  <si>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</si>
  <si>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</si>
  <si>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</si>
  <si>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</si>
  <si>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</si>
  <si>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</si>
  <si>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</si>
  <si>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Приложение №3 к  решению МС МО г.Петергоф от _____ №___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</si>
  <si>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</si>
  <si>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</si>
  <si>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</si>
  <si>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</si>
  <si>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</si>
  <si>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</si>
  <si>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</si>
  <si>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</si>
  <si>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</si>
  <si>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</si>
  <si>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</si>
  <si>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</si>
  <si>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</si>
  <si>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</si>
  <si>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</si>
  <si>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</si>
  <si>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</si>
  <si>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</si>
  <si>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</si>
  <si>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</si>
  <si>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</si>
  <si>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</si>
  <si>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>Приложение №4 к Решению МС МО город Петергоф от                2022 года №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</si>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</sst>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10" fillId="33" borderId="12" xfId="0" applyFont="1" applyFill="1" applyBorder="1" applyAlignment="1">
      <alignment horizontal="right" vertical="center" wrapText="1" shrinkToFit="1"/>
    </xf>
    <xf numFmtId="0" fontId="3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justify"/>
    </xf>
    <xf numFmtId="0" fontId="3" fillId="33" borderId="19" xfId="0" applyFont="1" applyFill="1" applyBorder="1" applyAlignment="1">
      <alignment horizontal="center" vertical="justify"/>
    </xf>
    <xf numFmtId="0" fontId="3" fillId="33" borderId="20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8" xfId="0" applyFont="1" applyFill="1" applyBorder="1" applyAlignment="1">
      <alignment vertical="top" wrapText="1"/>
    </xf>
    <xf numFmtId="0" fontId="62" fillId="33" borderId="19" xfId="0" applyFont="1" applyFill="1" applyBorder="1" applyAlignment="1">
      <alignment vertical="top" wrapText="1"/>
    </xf>
    <xf numFmtId="0" fontId="62" fillId="33" borderId="2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61" fillId="33" borderId="19" xfId="0" applyFont="1" applyFill="1" applyBorder="1" applyAlignment="1">
      <alignment vertical="top" wrapText="1"/>
    </xf>
    <xf numFmtId="0" fontId="61" fillId="33" borderId="2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vertical="top" wrapText="1"/>
    </xf>
    <xf numFmtId="0" fontId="15" fillId="33" borderId="20" xfId="0" applyFont="1" applyFill="1" applyBorder="1" applyAlignment="1">
      <alignment vertical="top" wrapText="1"/>
    </xf>
    <xf numFmtId="0" fontId="14" fillId="33" borderId="18" xfId="0" applyFont="1" applyFill="1" applyBorder="1" applyAlignment="1">
      <alignment vertical="top" wrapText="1"/>
    </xf>
    <xf numFmtId="0" fontId="14" fillId="33" borderId="19" xfId="0" applyFont="1" applyFill="1" applyBorder="1" applyAlignment="1">
      <alignment vertical="top" wrapText="1"/>
    </xf>
    <xf numFmtId="0" fontId="14" fillId="33" borderId="20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 wrapText="1"/>
    </xf>
    <xf numFmtId="0" fontId="61" fillId="33" borderId="18" xfId="0" applyFont="1" applyFill="1" applyBorder="1" applyAlignment="1">
      <alignment vertical="top" wrapText="1"/>
    </xf>
    <xf numFmtId="0" fontId="65" fillId="33" borderId="19" xfId="0" applyFont="1" applyFill="1" applyBorder="1" applyAlignment="1">
      <alignment vertical="top" wrapText="1"/>
    </xf>
    <xf numFmtId="0" fontId="65" fillId="33" borderId="20" xfId="0" applyFont="1" applyFill="1" applyBorder="1" applyAlignment="1">
      <alignment vertical="top" wrapText="1"/>
    </xf>
    <xf numFmtId="0" fontId="17" fillId="33" borderId="18" xfId="0" applyFont="1" applyFill="1" applyBorder="1" applyAlignment="1">
      <alignment vertical="top" wrapText="1"/>
    </xf>
    <xf numFmtId="0" fontId="17" fillId="33" borderId="19" xfId="0" applyFont="1" applyFill="1" applyBorder="1" applyAlignment="1">
      <alignment vertical="top" wrapText="1"/>
    </xf>
    <xf numFmtId="0" fontId="17" fillId="33" borderId="20" xfId="0" applyFont="1" applyFill="1" applyBorder="1" applyAlignment="1">
      <alignment vertical="top" wrapText="1"/>
    </xf>
    <xf numFmtId="0" fontId="16" fillId="33" borderId="18" xfId="0" applyFont="1" applyFill="1" applyBorder="1" applyAlignment="1">
      <alignment vertical="top" wrapText="1"/>
    </xf>
    <xf numFmtId="0" fontId="16" fillId="33" borderId="19" xfId="0" applyFont="1" applyFill="1" applyBorder="1" applyAlignment="1">
      <alignment vertical="top" wrapText="1"/>
    </xf>
    <xf numFmtId="0" fontId="16" fillId="33" borderId="2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5" fillId="33" borderId="18" xfId="0" applyFont="1" applyFill="1" applyBorder="1" applyAlignment="1">
      <alignment vertical="top" wrapText="1" shrinkToFit="1"/>
    </xf>
    <xf numFmtId="0" fontId="15" fillId="33" borderId="19" xfId="0" applyFont="1" applyFill="1" applyBorder="1" applyAlignment="1">
      <alignment vertical="top" wrapText="1" shrinkToFit="1"/>
    </xf>
    <xf numFmtId="0" fontId="15" fillId="33" borderId="20" xfId="0" applyFont="1" applyFill="1" applyBorder="1" applyAlignment="1">
      <alignment vertical="top" wrapText="1" shrinkToFit="1"/>
    </xf>
    <xf numFmtId="0" fontId="1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zoomScale="70" zoomScaleNormal="70" zoomScalePageLayoutView="0" workbookViewId="0" topLeftCell="A15">
      <selection activeCell="D43" sqref="D43"/>
    </sheetView>
  </sheetViews>
  <sheetFormatPr defaultColWidth="9.140625" defaultRowHeight="15"/>
  <cols>
    <col min="1" max="1" width="1.8515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18" t="s">
        <v>0</v>
      </c>
      <c r="D2" s="119"/>
    </row>
    <row r="3" spans="2:6" ht="15.75" customHeight="1">
      <c r="B3" s="115" t="s">
        <v>38</v>
      </c>
      <c r="C3" s="115"/>
      <c r="D3" s="115"/>
      <c r="E3" s="115"/>
      <c r="F3" s="115"/>
    </row>
    <row r="4" spans="2:6" ht="15" customHeight="1">
      <c r="B4" s="113"/>
      <c r="C4" s="113"/>
      <c r="D4" s="113"/>
      <c r="E4" s="18"/>
      <c r="F4" s="18"/>
    </row>
    <row r="5" spans="2:6" s="4" customFormat="1" ht="15.75">
      <c r="B5" s="116" t="s">
        <v>35</v>
      </c>
      <c r="C5" s="116"/>
      <c r="D5" s="116"/>
      <c r="E5" s="116"/>
      <c r="F5" s="116"/>
    </row>
    <row r="6" spans="2:6" s="4" customFormat="1" ht="15.75">
      <c r="B6" s="114" t="s">
        <v>36</v>
      </c>
      <c r="C6" s="114"/>
      <c r="D6" s="114"/>
      <c r="E6" s="114"/>
      <c r="F6" s="114"/>
    </row>
    <row r="7" spans="2:6" s="4" customFormat="1" ht="15.75">
      <c r="B7" s="114"/>
      <c r="C7" s="114"/>
      <c r="D7" s="114"/>
      <c r="E7" s="3"/>
      <c r="F7" s="3" t="s">
        <v>149</v>
      </c>
    </row>
    <row r="8" spans="2:6" s="4" customFormat="1" ht="14.25" customHeight="1">
      <c r="B8" s="121" t="s">
        <v>9</v>
      </c>
      <c r="C8" s="120" t="s">
        <v>10</v>
      </c>
      <c r="D8" s="120" t="s">
        <v>150</v>
      </c>
      <c r="E8" s="112" t="s">
        <v>37</v>
      </c>
      <c r="F8" s="112"/>
    </row>
    <row r="9" spans="2:6" s="3" customFormat="1" ht="47.25" customHeight="1">
      <c r="B9" s="121"/>
      <c r="C9" s="120"/>
      <c r="D9" s="120"/>
      <c r="E9" s="5" t="s">
        <v>151</v>
      </c>
      <c r="F9" s="5" t="s">
        <v>152</v>
      </c>
    </row>
    <row r="10" spans="2:6" s="9" customFormat="1" ht="18" customHeight="1">
      <c r="B10" s="6" t="s">
        <v>11</v>
      </c>
      <c r="C10" s="7" t="s">
        <v>12</v>
      </c>
      <c r="D10" s="8">
        <f aca="true" t="shared" si="0" ref="D10:F12">SUM(D11)</f>
        <v>6384</v>
      </c>
      <c r="E10" s="8">
        <f t="shared" si="0"/>
        <v>7382</v>
      </c>
      <c r="F10" s="8">
        <f t="shared" si="0"/>
        <v>8118</v>
      </c>
    </row>
    <row r="11" spans="2:6" s="9" customFormat="1" ht="16.5" customHeight="1">
      <c r="B11" s="6" t="s">
        <v>24</v>
      </c>
      <c r="C11" s="7" t="s">
        <v>25</v>
      </c>
      <c r="D11" s="10">
        <f t="shared" si="0"/>
        <v>6384</v>
      </c>
      <c r="E11" s="10">
        <f t="shared" si="0"/>
        <v>7382</v>
      </c>
      <c r="F11" s="10">
        <f t="shared" si="0"/>
        <v>8118</v>
      </c>
    </row>
    <row r="12" spans="2:6" s="12" customFormat="1" ht="17.25" customHeight="1">
      <c r="B12" s="34" t="s">
        <v>26</v>
      </c>
      <c r="C12" s="35" t="s">
        <v>27</v>
      </c>
      <c r="D12" s="11">
        <f t="shared" si="0"/>
        <v>6384</v>
      </c>
      <c r="E12" s="11">
        <f t="shared" si="0"/>
        <v>7382</v>
      </c>
      <c r="F12" s="11">
        <f t="shared" si="0"/>
        <v>8118</v>
      </c>
    </row>
    <row r="13" spans="2:6" s="12" customFormat="1" ht="111" customHeight="1">
      <c r="B13" s="13" t="s">
        <v>29</v>
      </c>
      <c r="C13" s="36" t="s">
        <v>28</v>
      </c>
      <c r="D13" s="17">
        <v>6384</v>
      </c>
      <c r="E13" s="40">
        <v>7382</v>
      </c>
      <c r="F13" s="40">
        <v>8118</v>
      </c>
    </row>
    <row r="14" spans="2:6" s="23" customFormat="1" ht="20.25" customHeight="1">
      <c r="B14" s="38" t="s">
        <v>1</v>
      </c>
      <c r="C14" s="37" t="s">
        <v>2</v>
      </c>
      <c r="D14" s="10">
        <f>SUM(D15)</f>
        <v>387497.5</v>
      </c>
      <c r="E14" s="10">
        <f>SUM(E15)</f>
        <v>405937.3</v>
      </c>
      <c r="F14" s="10">
        <f>SUM(F15)</f>
        <v>423965.9</v>
      </c>
    </row>
    <row r="15" spans="2:6" s="12" customFormat="1" ht="49.5" customHeight="1">
      <c r="B15" s="20" t="s">
        <v>3</v>
      </c>
      <c r="C15" s="21" t="s">
        <v>7</v>
      </c>
      <c r="D15" s="10">
        <f>SUM(D19+D16)</f>
        <v>387497.5</v>
      </c>
      <c r="E15" s="10">
        <f>SUM(E19+E16)</f>
        <v>405937.3</v>
      </c>
      <c r="F15" s="10">
        <f>SUM(F19+F16)</f>
        <v>423965.9</v>
      </c>
    </row>
    <row r="16" spans="2:6" s="12" customFormat="1" ht="30.75" customHeight="1">
      <c r="B16" s="34" t="s">
        <v>32</v>
      </c>
      <c r="C16" s="52" t="s">
        <v>30</v>
      </c>
      <c r="D16" s="11">
        <f aca="true" t="shared" si="1" ref="D16:F17">SUM(D17)</f>
        <v>354127.7</v>
      </c>
      <c r="E16" s="11">
        <f t="shared" si="1"/>
        <v>370943.6</v>
      </c>
      <c r="F16" s="11">
        <f t="shared" si="1"/>
        <v>387372.9</v>
      </c>
    </row>
    <row r="17" spans="2:6" s="12" customFormat="1" ht="33" customHeight="1">
      <c r="B17" s="53" t="s">
        <v>33</v>
      </c>
      <c r="C17" s="51" t="s">
        <v>31</v>
      </c>
      <c r="D17" s="17">
        <f t="shared" si="1"/>
        <v>354127.7</v>
      </c>
      <c r="E17" s="17">
        <f t="shared" si="1"/>
        <v>370943.6</v>
      </c>
      <c r="F17" s="17">
        <f t="shared" si="1"/>
        <v>387372.9</v>
      </c>
    </row>
    <row r="18" spans="2:6" s="12" customFormat="1" ht="77.25" customHeight="1">
      <c r="B18" s="53" t="s">
        <v>34</v>
      </c>
      <c r="C18" s="36" t="s">
        <v>153</v>
      </c>
      <c r="D18" s="42">
        <v>354127.7</v>
      </c>
      <c r="E18" s="43">
        <v>370943.6</v>
      </c>
      <c r="F18" s="29">
        <v>387372.9</v>
      </c>
    </row>
    <row r="19" spans="2:6" s="18" customFormat="1" ht="32.25" customHeight="1">
      <c r="B19" s="54" t="s">
        <v>23</v>
      </c>
      <c r="C19" s="55" t="s">
        <v>14</v>
      </c>
      <c r="D19" s="22">
        <f>SUM(D20+D24)</f>
        <v>33369.8</v>
      </c>
      <c r="E19" s="22">
        <f>SUM(E20+E24)</f>
        <v>34993.7</v>
      </c>
      <c r="F19" s="22">
        <f>SUM(F20+F24)</f>
        <v>36593</v>
      </c>
    </row>
    <row r="20" spans="2:6" s="19" customFormat="1" ht="45.75" customHeight="1">
      <c r="B20" s="27" t="s">
        <v>22</v>
      </c>
      <c r="C20" s="51" t="s">
        <v>154</v>
      </c>
      <c r="D20" s="14">
        <f>D21</f>
        <v>6937.1</v>
      </c>
      <c r="E20" s="14">
        <f>E21</f>
        <v>7273.7</v>
      </c>
      <c r="F20" s="14">
        <f>F21</f>
        <v>7605.8</v>
      </c>
    </row>
    <row r="21" spans="2:6" s="18" customFormat="1" ht="84" customHeight="1">
      <c r="B21" s="28" t="s">
        <v>21</v>
      </c>
      <c r="C21" s="16" t="s">
        <v>13</v>
      </c>
      <c r="D21" s="17">
        <f>SUM(D22:D23)</f>
        <v>6937.1</v>
      </c>
      <c r="E21" s="17">
        <f>SUM(E22:E23)</f>
        <v>7273.7</v>
      </c>
      <c r="F21" s="17">
        <f>SUM(F22:F23)</f>
        <v>7605.8</v>
      </c>
    </row>
    <row r="22" spans="2:6" s="18" customFormat="1" ht="108" customHeight="1">
      <c r="B22" s="24" t="s">
        <v>20</v>
      </c>
      <c r="C22" s="25" t="s">
        <v>8</v>
      </c>
      <c r="D22" s="29">
        <v>6928.3</v>
      </c>
      <c r="E22" s="45">
        <v>7264.5</v>
      </c>
      <c r="F22" s="44">
        <v>7596.2</v>
      </c>
    </row>
    <row r="23" spans="2:6" s="18" customFormat="1" ht="147.75" customHeight="1">
      <c r="B23" s="24" t="s">
        <v>19</v>
      </c>
      <c r="C23" s="25" t="s">
        <v>4</v>
      </c>
      <c r="D23" s="26">
        <v>8.8</v>
      </c>
      <c r="E23" s="44">
        <v>9.2</v>
      </c>
      <c r="F23" s="44">
        <v>9.6</v>
      </c>
    </row>
    <row r="24" spans="2:6" ht="80.25" customHeight="1">
      <c r="B24" s="13" t="s">
        <v>18</v>
      </c>
      <c r="C24" s="51" t="s">
        <v>155</v>
      </c>
      <c r="D24" s="30">
        <f>D25</f>
        <v>26432.7</v>
      </c>
      <c r="E24" s="39">
        <f>E25</f>
        <v>27720</v>
      </c>
      <c r="F24" s="30">
        <f>F25</f>
        <v>28987.199999999997</v>
      </c>
    </row>
    <row r="25" spans="2:6" ht="97.5" customHeight="1">
      <c r="B25" s="15" t="s">
        <v>17</v>
      </c>
      <c r="C25" s="36" t="s">
        <v>156</v>
      </c>
      <c r="D25" s="31">
        <f>SUM(D26+D27)</f>
        <v>26432.7</v>
      </c>
      <c r="E25" s="40">
        <f>SUM(E26+E27)</f>
        <v>27720</v>
      </c>
      <c r="F25" s="31">
        <f>SUM(F26+F27)</f>
        <v>28987.199999999997</v>
      </c>
    </row>
    <row r="26" spans="2:6" ht="66" customHeight="1">
      <c r="B26" s="24" t="s">
        <v>16</v>
      </c>
      <c r="C26" s="25" t="s">
        <v>5</v>
      </c>
      <c r="D26" s="26">
        <v>17576.5</v>
      </c>
      <c r="E26" s="44">
        <v>18432.5</v>
      </c>
      <c r="F26" s="44">
        <v>19275.3</v>
      </c>
    </row>
    <row r="27" spans="2:6" ht="63">
      <c r="B27" s="24" t="s">
        <v>15</v>
      </c>
      <c r="C27" s="25" t="s">
        <v>6</v>
      </c>
      <c r="D27" s="33">
        <v>8856.2</v>
      </c>
      <c r="E27" s="44">
        <v>9287.5</v>
      </c>
      <c r="F27" s="44">
        <v>9711.9</v>
      </c>
    </row>
    <row r="28" spans="2:6" ht="15.75">
      <c r="B28" s="112"/>
      <c r="C28" s="112"/>
      <c r="D28" s="8">
        <f>SUM(D14+D10)</f>
        <v>393881.5</v>
      </c>
      <c r="E28" s="8">
        <f>SUM(E14+E10)</f>
        <v>413319.3</v>
      </c>
      <c r="F28" s="8">
        <f>SUM(F14+F10)</f>
        <v>432083.9</v>
      </c>
    </row>
    <row r="29" spans="2:6" ht="11.25" customHeight="1">
      <c r="B29" s="117"/>
      <c r="C29" s="117"/>
      <c r="D29" s="117"/>
      <c r="E29" s="18"/>
      <c r="F29" s="18"/>
    </row>
    <row r="30" spans="2:6" ht="15.75">
      <c r="B30" s="18"/>
      <c r="C30" s="50"/>
      <c r="D30" s="18"/>
      <c r="E30" s="18"/>
      <c r="F30" s="18"/>
    </row>
    <row r="31" spans="2:6" ht="15.75">
      <c r="B31" s="117"/>
      <c r="C31" s="117"/>
      <c r="D31" s="117"/>
      <c r="E31" s="18"/>
      <c r="F31" s="18"/>
    </row>
    <row r="32" spans="2:6" ht="15.75">
      <c r="B32" s="18"/>
      <c r="C32" s="50"/>
      <c r="D32" s="41"/>
      <c r="E32" s="41"/>
      <c r="F32" s="41"/>
    </row>
    <row r="33" ht="15">
      <c r="C33" s="32"/>
    </row>
    <row r="34" ht="15">
      <c r="C34" s="32"/>
    </row>
    <row r="35" ht="15">
      <c r="C35" s="32"/>
    </row>
    <row r="36" ht="15">
      <c r="C36" s="32"/>
    </row>
    <row r="37" ht="15">
      <c r="C37" s="32"/>
    </row>
    <row r="38" ht="15">
      <c r="C38" s="32"/>
    </row>
    <row r="39" ht="15">
      <c r="C39" s="32"/>
    </row>
    <row r="40" ht="15">
      <c r="C40" s="32"/>
    </row>
    <row r="41" ht="15">
      <c r="C41" s="32"/>
    </row>
    <row r="42" ht="15">
      <c r="C42" s="32"/>
    </row>
    <row r="43" ht="15">
      <c r="C43" s="32"/>
    </row>
    <row r="44" ht="15">
      <c r="C44" s="32"/>
    </row>
    <row r="45" ht="15">
      <c r="C45" s="32"/>
    </row>
  </sheetData>
  <sheetProtection/>
  <mergeCells count="13">
    <mergeCell ref="B31:D31"/>
    <mergeCell ref="C2:D2"/>
    <mergeCell ref="B29:D29"/>
    <mergeCell ref="B28:C28"/>
    <mergeCell ref="D8:D9"/>
    <mergeCell ref="C8:C9"/>
    <mergeCell ref="B8:B9"/>
    <mergeCell ref="E8:F8"/>
    <mergeCell ref="B4:D4"/>
    <mergeCell ref="B7:D7"/>
    <mergeCell ref="B3:F3"/>
    <mergeCell ref="B5:F5"/>
    <mergeCell ref="B6:F6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3"/>
  <sheetViews>
    <sheetView zoomScalePageLayoutView="0" workbookViewId="0" topLeftCell="A1">
      <selection activeCell="K151" sqref="K151"/>
    </sheetView>
  </sheetViews>
  <sheetFormatPr defaultColWidth="9.140625" defaultRowHeight="15"/>
  <cols>
    <col min="1" max="1" width="9.140625" style="46" customWidth="1"/>
    <col min="2" max="2" width="9.140625" style="93" customWidth="1"/>
    <col min="3" max="3" width="3.8515625" style="93" customWidth="1"/>
    <col min="4" max="4" width="18.421875" style="93" customWidth="1"/>
    <col min="5" max="5" width="4.421875" style="94" customWidth="1"/>
    <col min="6" max="6" width="6.8515625" style="94" customWidth="1"/>
    <col min="7" max="7" width="11.28125" style="94" customWidth="1"/>
    <col min="8" max="8" width="5.7109375" style="94" customWidth="1"/>
    <col min="9" max="9" width="10.00390625" style="46" customWidth="1"/>
    <col min="10" max="10" width="10.140625" style="46" customWidth="1"/>
    <col min="11" max="11" width="10.00390625" style="46" customWidth="1"/>
    <col min="12" max="13" width="9.140625" style="46" customWidth="1"/>
    <col min="14" max="14" width="9.421875" style="46" bestFit="1" customWidth="1"/>
    <col min="15" max="16384" width="9.140625" style="46" customWidth="1"/>
  </cols>
  <sheetData>
    <row r="1" spans="2:11" ht="14.25" customHeight="1">
      <c r="B1" s="136" t="s">
        <v>39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38.25" customHeight="1">
      <c r="B2" s="137" t="s">
        <v>196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ht="21" customHeight="1">
      <c r="B3" s="74"/>
      <c r="C3" s="74"/>
      <c r="D3" s="74"/>
      <c r="E3" s="74"/>
      <c r="F3" s="74"/>
      <c r="G3" s="74"/>
      <c r="H3" s="74"/>
      <c r="I3" s="122" t="s">
        <v>40</v>
      </c>
      <c r="J3" s="122"/>
      <c r="K3" s="122"/>
    </row>
    <row r="4" spans="2:11" ht="15" customHeight="1">
      <c r="B4" s="123" t="s">
        <v>41</v>
      </c>
      <c r="C4" s="124"/>
      <c r="D4" s="125"/>
      <c r="E4" s="129" t="s">
        <v>9</v>
      </c>
      <c r="F4" s="130"/>
      <c r="G4" s="130"/>
      <c r="H4" s="131"/>
      <c r="I4" s="132" t="s">
        <v>42</v>
      </c>
      <c r="J4" s="134" t="s">
        <v>37</v>
      </c>
      <c r="K4" s="135"/>
    </row>
    <row r="5" spans="2:11" ht="98.25" customHeight="1">
      <c r="B5" s="126"/>
      <c r="C5" s="127"/>
      <c r="D5" s="128"/>
      <c r="E5" s="75" t="s">
        <v>43</v>
      </c>
      <c r="F5" s="76" t="s">
        <v>198</v>
      </c>
      <c r="G5" s="77" t="s">
        <v>44</v>
      </c>
      <c r="H5" s="76" t="s">
        <v>197</v>
      </c>
      <c r="I5" s="133"/>
      <c r="J5" s="56" t="s">
        <v>45</v>
      </c>
      <c r="K5" s="56" t="s">
        <v>46</v>
      </c>
    </row>
    <row r="6" spans="2:11" ht="58.5" customHeight="1">
      <c r="B6" s="138" t="s">
        <v>47</v>
      </c>
      <c r="C6" s="139"/>
      <c r="D6" s="140"/>
      <c r="E6" s="66">
        <v>901</v>
      </c>
      <c r="F6" s="78"/>
      <c r="G6" s="79"/>
      <c r="H6" s="78"/>
      <c r="I6" s="80">
        <f>SUM(I7+I24)</f>
        <v>8707.3</v>
      </c>
      <c r="J6" s="81">
        <f>SUM(J7+J24)</f>
        <v>9112.7</v>
      </c>
      <c r="K6" s="81">
        <f>SUM(K7+K24)</f>
        <v>9532.9</v>
      </c>
    </row>
    <row r="7" spans="2:11" ht="31.5" customHeight="1">
      <c r="B7" s="141" t="s">
        <v>48</v>
      </c>
      <c r="C7" s="141"/>
      <c r="D7" s="141"/>
      <c r="E7" s="66">
        <v>901</v>
      </c>
      <c r="F7" s="67" t="s">
        <v>49</v>
      </c>
      <c r="G7" s="66"/>
      <c r="H7" s="66"/>
      <c r="I7" s="68">
        <f>SUM(I8+I11+I19)</f>
        <v>8689.3</v>
      </c>
      <c r="J7" s="81">
        <f>SUM(J8+J11+J19)</f>
        <v>9093.800000000001</v>
      </c>
      <c r="K7" s="81">
        <f>SUM(K8+K11+K19)</f>
        <v>9513.1</v>
      </c>
    </row>
    <row r="8" spans="2:11" s="49" customFormat="1" ht="58.5" customHeight="1">
      <c r="B8" s="142" t="s">
        <v>225</v>
      </c>
      <c r="C8" s="142"/>
      <c r="D8" s="142"/>
      <c r="E8" s="69">
        <v>901</v>
      </c>
      <c r="F8" s="70" t="s">
        <v>51</v>
      </c>
      <c r="G8" s="69" t="s">
        <v>52</v>
      </c>
      <c r="H8" s="69"/>
      <c r="I8" s="71">
        <f>I9</f>
        <v>1843.3</v>
      </c>
      <c r="J8" s="82">
        <f>SUM(J9)</f>
        <v>1922.7</v>
      </c>
      <c r="K8" s="83">
        <f>SUM(K9)</f>
        <v>2021</v>
      </c>
    </row>
    <row r="9" spans="2:11" s="47" customFormat="1" ht="77.25" customHeight="1">
      <c r="B9" s="143" t="s">
        <v>53</v>
      </c>
      <c r="C9" s="144"/>
      <c r="D9" s="145"/>
      <c r="E9" s="57">
        <v>901</v>
      </c>
      <c r="F9" s="58" t="s">
        <v>51</v>
      </c>
      <c r="G9" s="58" t="s">
        <v>157</v>
      </c>
      <c r="H9" s="57"/>
      <c r="I9" s="59">
        <f>SUM(I10)</f>
        <v>1843.3</v>
      </c>
      <c r="J9" s="60">
        <f>SUM(J10)</f>
        <v>1922.7</v>
      </c>
      <c r="K9" s="61">
        <f>SUM(K10)</f>
        <v>2021</v>
      </c>
    </row>
    <row r="10" spans="2:11" s="47" customFormat="1" ht="118.5" customHeight="1">
      <c r="B10" s="143" t="s">
        <v>54</v>
      </c>
      <c r="C10" s="146"/>
      <c r="D10" s="147"/>
      <c r="E10" s="57">
        <v>901</v>
      </c>
      <c r="F10" s="58" t="s">
        <v>51</v>
      </c>
      <c r="G10" s="58" t="s">
        <v>157</v>
      </c>
      <c r="H10" s="57">
        <v>100</v>
      </c>
      <c r="I10" s="59">
        <v>1843.3</v>
      </c>
      <c r="J10" s="60">
        <v>1922.7</v>
      </c>
      <c r="K10" s="61">
        <v>2021</v>
      </c>
    </row>
    <row r="11" spans="2:11" ht="88.5" customHeight="1">
      <c r="B11" s="142" t="s">
        <v>226</v>
      </c>
      <c r="C11" s="142"/>
      <c r="D11" s="142"/>
      <c r="E11" s="69">
        <v>901</v>
      </c>
      <c r="F11" s="70" t="s">
        <v>56</v>
      </c>
      <c r="G11" s="69"/>
      <c r="H11" s="69"/>
      <c r="I11" s="71">
        <f>SUM(I12+I14+I16)</f>
        <v>6656.4</v>
      </c>
      <c r="J11" s="82">
        <f>SUM(J12+J14+J16)</f>
        <v>6977.5</v>
      </c>
      <c r="K11" s="82">
        <f>SUM(K12+K14+K16)</f>
        <v>7294.6</v>
      </c>
    </row>
    <row r="12" spans="2:11" s="47" customFormat="1" ht="73.5" customHeight="1">
      <c r="B12" s="143" t="s">
        <v>57</v>
      </c>
      <c r="C12" s="146"/>
      <c r="D12" s="147"/>
      <c r="E12" s="57">
        <v>901</v>
      </c>
      <c r="F12" s="58" t="s">
        <v>56</v>
      </c>
      <c r="G12" s="58" t="s">
        <v>158</v>
      </c>
      <c r="H12" s="57"/>
      <c r="I12" s="59">
        <f>SUM(I13)</f>
        <v>1559.7</v>
      </c>
      <c r="J12" s="60">
        <f>SUM(J13)</f>
        <v>1635.3</v>
      </c>
      <c r="K12" s="60">
        <f>SUM(K13)</f>
        <v>1710.1</v>
      </c>
    </row>
    <row r="13" spans="2:11" ht="111.75" customHeight="1">
      <c r="B13" s="143" t="s">
        <v>58</v>
      </c>
      <c r="C13" s="146"/>
      <c r="D13" s="147"/>
      <c r="E13" s="57">
        <v>901</v>
      </c>
      <c r="F13" s="58" t="s">
        <v>56</v>
      </c>
      <c r="G13" s="58" t="s">
        <v>158</v>
      </c>
      <c r="H13" s="57">
        <v>100</v>
      </c>
      <c r="I13" s="59">
        <v>1559.7</v>
      </c>
      <c r="J13" s="60">
        <v>1635.3</v>
      </c>
      <c r="K13" s="60">
        <v>1710.1</v>
      </c>
    </row>
    <row r="14" spans="2:11" s="47" customFormat="1" ht="83.25" customHeight="1">
      <c r="B14" s="143" t="s">
        <v>59</v>
      </c>
      <c r="C14" s="146"/>
      <c r="D14" s="147"/>
      <c r="E14" s="57">
        <v>901</v>
      </c>
      <c r="F14" s="58" t="s">
        <v>56</v>
      </c>
      <c r="G14" s="58" t="s">
        <v>159</v>
      </c>
      <c r="H14" s="57"/>
      <c r="I14" s="59">
        <f>SUM(I15)</f>
        <v>316.8</v>
      </c>
      <c r="J14" s="60">
        <f>SUM(J15)</f>
        <v>332.2</v>
      </c>
      <c r="K14" s="60">
        <f>SUM(K15)</f>
        <v>347.4</v>
      </c>
    </row>
    <row r="15" spans="2:11" ht="111.75" customHeight="1">
      <c r="B15" s="143" t="s">
        <v>54</v>
      </c>
      <c r="C15" s="146"/>
      <c r="D15" s="147"/>
      <c r="E15" s="57">
        <v>901</v>
      </c>
      <c r="F15" s="58" t="s">
        <v>56</v>
      </c>
      <c r="G15" s="58" t="s">
        <v>159</v>
      </c>
      <c r="H15" s="57">
        <v>100</v>
      </c>
      <c r="I15" s="59">
        <v>316.8</v>
      </c>
      <c r="J15" s="60">
        <v>332.2</v>
      </c>
      <c r="K15" s="60">
        <v>347.4</v>
      </c>
    </row>
    <row r="16" spans="2:11" s="47" customFormat="1" ht="59.25" customHeight="1">
      <c r="B16" s="143" t="s">
        <v>60</v>
      </c>
      <c r="C16" s="146"/>
      <c r="D16" s="147"/>
      <c r="E16" s="57">
        <v>901</v>
      </c>
      <c r="F16" s="58" t="s">
        <v>56</v>
      </c>
      <c r="G16" s="58" t="s">
        <v>160</v>
      </c>
      <c r="H16" s="57"/>
      <c r="I16" s="59">
        <f>SUM(I17+I18)</f>
        <v>4779.9</v>
      </c>
      <c r="J16" s="61">
        <f>SUM(J17+J18)</f>
        <v>5010</v>
      </c>
      <c r="K16" s="60">
        <f>SUM(K17+K18)</f>
        <v>5237.1</v>
      </c>
    </row>
    <row r="17" spans="2:11" ht="114.75" customHeight="1">
      <c r="B17" s="143" t="s">
        <v>54</v>
      </c>
      <c r="C17" s="146"/>
      <c r="D17" s="147"/>
      <c r="E17" s="57">
        <v>901</v>
      </c>
      <c r="F17" s="58" t="s">
        <v>56</v>
      </c>
      <c r="G17" s="58" t="s">
        <v>160</v>
      </c>
      <c r="H17" s="57">
        <v>100</v>
      </c>
      <c r="I17" s="59">
        <v>4723.5</v>
      </c>
      <c r="J17" s="60">
        <v>4952.6</v>
      </c>
      <c r="K17" s="60">
        <v>5178.8</v>
      </c>
    </row>
    <row r="18" spans="2:11" ht="57.75" customHeight="1">
      <c r="B18" s="143" t="s">
        <v>61</v>
      </c>
      <c r="C18" s="146"/>
      <c r="D18" s="147"/>
      <c r="E18" s="57">
        <v>901</v>
      </c>
      <c r="F18" s="58" t="s">
        <v>56</v>
      </c>
      <c r="G18" s="58" t="s">
        <v>160</v>
      </c>
      <c r="H18" s="57">
        <v>200</v>
      </c>
      <c r="I18" s="64">
        <v>56.4</v>
      </c>
      <c r="J18" s="60">
        <v>57.4</v>
      </c>
      <c r="K18" s="60">
        <v>58.3</v>
      </c>
    </row>
    <row r="19" spans="2:11" s="49" customFormat="1" ht="29.25" customHeight="1">
      <c r="B19" s="148" t="s">
        <v>62</v>
      </c>
      <c r="C19" s="149"/>
      <c r="D19" s="150"/>
      <c r="E19" s="69">
        <v>901</v>
      </c>
      <c r="F19" s="70" t="s">
        <v>63</v>
      </c>
      <c r="G19" s="70"/>
      <c r="H19" s="69"/>
      <c r="I19" s="72">
        <f>SUM(I20+I22)</f>
        <v>189.6</v>
      </c>
      <c r="J19" s="82">
        <f>SUM(J20+J22)</f>
        <v>193.6</v>
      </c>
      <c r="K19" s="82">
        <f>SUM(K20+K22)</f>
        <v>197.5</v>
      </c>
    </row>
    <row r="20" spans="2:11" s="47" customFormat="1" ht="57.75" customHeight="1">
      <c r="B20" s="143" t="s">
        <v>64</v>
      </c>
      <c r="C20" s="146"/>
      <c r="D20" s="147"/>
      <c r="E20" s="57">
        <v>901</v>
      </c>
      <c r="F20" s="58" t="s">
        <v>63</v>
      </c>
      <c r="G20" s="58" t="s">
        <v>161</v>
      </c>
      <c r="H20" s="57"/>
      <c r="I20" s="59">
        <f>SUM(I21)</f>
        <v>81.6</v>
      </c>
      <c r="J20" s="60">
        <f>SUM(J21)</f>
        <v>85.6</v>
      </c>
      <c r="K20" s="60">
        <f>SUM(K21)</f>
        <v>89.5</v>
      </c>
    </row>
    <row r="21" spans="2:11" ht="57" customHeight="1">
      <c r="B21" s="143" t="s">
        <v>61</v>
      </c>
      <c r="C21" s="146"/>
      <c r="D21" s="147"/>
      <c r="E21" s="57">
        <v>901</v>
      </c>
      <c r="F21" s="58" t="s">
        <v>63</v>
      </c>
      <c r="G21" s="58" t="s">
        <v>161</v>
      </c>
      <c r="H21" s="57">
        <v>200</v>
      </c>
      <c r="I21" s="59">
        <v>81.6</v>
      </c>
      <c r="J21" s="60">
        <v>85.6</v>
      </c>
      <c r="K21" s="60">
        <v>89.5</v>
      </c>
    </row>
    <row r="22" spans="2:11" s="47" customFormat="1" ht="46.5" customHeight="1">
      <c r="B22" s="143" t="s">
        <v>65</v>
      </c>
      <c r="C22" s="146"/>
      <c r="D22" s="147"/>
      <c r="E22" s="57">
        <v>901</v>
      </c>
      <c r="F22" s="58" t="s">
        <v>63</v>
      </c>
      <c r="G22" s="58" t="s">
        <v>162</v>
      </c>
      <c r="H22" s="57"/>
      <c r="I22" s="59">
        <f>SUM(I23)</f>
        <v>108</v>
      </c>
      <c r="J22" s="84">
        <f>SUM(J23)</f>
        <v>108</v>
      </c>
      <c r="K22" s="84">
        <f>SUM(K23)</f>
        <v>108</v>
      </c>
    </row>
    <row r="23" spans="2:11" ht="18" customHeight="1">
      <c r="B23" s="143" t="s">
        <v>66</v>
      </c>
      <c r="C23" s="146"/>
      <c r="D23" s="147"/>
      <c r="E23" s="57">
        <v>901</v>
      </c>
      <c r="F23" s="58" t="s">
        <v>63</v>
      </c>
      <c r="G23" s="58" t="s">
        <v>162</v>
      </c>
      <c r="H23" s="57">
        <v>800</v>
      </c>
      <c r="I23" s="59">
        <v>108</v>
      </c>
      <c r="J23" s="84">
        <v>108</v>
      </c>
      <c r="K23" s="84">
        <v>108</v>
      </c>
    </row>
    <row r="24" spans="2:11" ht="18" customHeight="1">
      <c r="B24" s="151" t="s">
        <v>67</v>
      </c>
      <c r="C24" s="152"/>
      <c r="D24" s="153"/>
      <c r="E24" s="66">
        <v>901</v>
      </c>
      <c r="F24" s="67" t="s">
        <v>68</v>
      </c>
      <c r="G24" s="66"/>
      <c r="H24" s="66"/>
      <c r="I24" s="68">
        <f aca="true" t="shared" si="0" ref="I24:K26">SUM(I25)</f>
        <v>18</v>
      </c>
      <c r="J24" s="81">
        <f t="shared" si="0"/>
        <v>18.9</v>
      </c>
      <c r="K24" s="81">
        <f t="shared" si="0"/>
        <v>19.8</v>
      </c>
    </row>
    <row r="25" spans="2:11" ht="45" customHeight="1">
      <c r="B25" s="148" t="s">
        <v>69</v>
      </c>
      <c r="C25" s="149"/>
      <c r="D25" s="150"/>
      <c r="E25" s="69">
        <v>901</v>
      </c>
      <c r="F25" s="70" t="s">
        <v>70</v>
      </c>
      <c r="G25" s="69"/>
      <c r="H25" s="69"/>
      <c r="I25" s="71">
        <f t="shared" si="0"/>
        <v>18</v>
      </c>
      <c r="J25" s="82">
        <f t="shared" si="0"/>
        <v>18.9</v>
      </c>
      <c r="K25" s="82">
        <f t="shared" si="0"/>
        <v>19.8</v>
      </c>
    </row>
    <row r="26" spans="2:11" ht="90.75" customHeight="1">
      <c r="B26" s="143" t="s">
        <v>164</v>
      </c>
      <c r="C26" s="146"/>
      <c r="D26" s="147"/>
      <c r="E26" s="57">
        <v>901</v>
      </c>
      <c r="F26" s="58" t="s">
        <v>70</v>
      </c>
      <c r="G26" s="57">
        <v>9920000180</v>
      </c>
      <c r="H26" s="57"/>
      <c r="I26" s="59">
        <f t="shared" si="0"/>
        <v>18</v>
      </c>
      <c r="J26" s="60">
        <f t="shared" si="0"/>
        <v>18.9</v>
      </c>
      <c r="K26" s="60">
        <f t="shared" si="0"/>
        <v>19.8</v>
      </c>
    </row>
    <row r="27" spans="2:11" ht="57" customHeight="1">
      <c r="B27" s="143" t="s">
        <v>61</v>
      </c>
      <c r="C27" s="146"/>
      <c r="D27" s="147"/>
      <c r="E27" s="57">
        <v>901</v>
      </c>
      <c r="F27" s="58" t="s">
        <v>70</v>
      </c>
      <c r="G27" s="58" t="s">
        <v>163</v>
      </c>
      <c r="H27" s="57">
        <v>200</v>
      </c>
      <c r="I27" s="59">
        <v>18</v>
      </c>
      <c r="J27" s="60">
        <v>18.9</v>
      </c>
      <c r="K27" s="60">
        <v>19.8</v>
      </c>
    </row>
    <row r="28" spans="2:11" ht="56.25" customHeight="1">
      <c r="B28" s="151" t="s">
        <v>71</v>
      </c>
      <c r="C28" s="152"/>
      <c r="D28" s="153"/>
      <c r="E28" s="66">
        <v>984</v>
      </c>
      <c r="F28" s="67"/>
      <c r="G28" s="67"/>
      <c r="H28" s="66"/>
      <c r="I28" s="68">
        <f>SUM(I29+I50+I56+I68+I80+I96+I112+I126+I138)</f>
        <v>427046.00000000006</v>
      </c>
      <c r="J28" s="68">
        <f>SUM(J29+J50+J56+J68+J80+J96+J112+J126+J138)</f>
        <v>395985.19999999995</v>
      </c>
      <c r="K28" s="68">
        <f>SUM(K29+K50+K56+K68+K80+K96+K112+K126+K138)</f>
        <v>403718.1</v>
      </c>
    </row>
    <row r="29" spans="2:11" ht="27" customHeight="1">
      <c r="B29" s="141" t="s">
        <v>48</v>
      </c>
      <c r="C29" s="141"/>
      <c r="D29" s="141"/>
      <c r="E29" s="66">
        <v>984</v>
      </c>
      <c r="F29" s="67" t="s">
        <v>49</v>
      </c>
      <c r="G29" s="67"/>
      <c r="H29" s="66"/>
      <c r="I29" s="68">
        <f>SUM(I30+I38+I41)</f>
        <v>47792.4</v>
      </c>
      <c r="J29" s="68">
        <f>SUM(J30+J38+J41)</f>
        <v>50018.6</v>
      </c>
      <c r="K29" s="68">
        <f>SUM(K30+K38+K41)</f>
        <v>52294.299999999996</v>
      </c>
    </row>
    <row r="30" spans="2:11" s="47" customFormat="1" ht="82.5" customHeight="1">
      <c r="B30" s="148" t="s">
        <v>227</v>
      </c>
      <c r="C30" s="149"/>
      <c r="D30" s="150"/>
      <c r="E30" s="69">
        <v>984</v>
      </c>
      <c r="F30" s="70" t="s">
        <v>73</v>
      </c>
      <c r="G30" s="69"/>
      <c r="H30" s="69"/>
      <c r="I30" s="71">
        <f>SUM(I31+I35)</f>
        <v>47443.5</v>
      </c>
      <c r="J30" s="71">
        <f>SUM(J31+J35)</f>
        <v>49657.7</v>
      </c>
      <c r="K30" s="71">
        <f>SUM(K31+K35)</f>
        <v>51921.7</v>
      </c>
    </row>
    <row r="31" spans="2:11" s="47" customFormat="1" ht="61.5" customHeight="1">
      <c r="B31" s="143" t="s">
        <v>74</v>
      </c>
      <c r="C31" s="146"/>
      <c r="D31" s="147"/>
      <c r="E31" s="57">
        <v>984</v>
      </c>
      <c r="F31" s="58" t="s">
        <v>73</v>
      </c>
      <c r="G31" s="58" t="s">
        <v>165</v>
      </c>
      <c r="H31" s="57"/>
      <c r="I31" s="59">
        <f>SUM(I32+I33+I34)</f>
        <v>40515.2</v>
      </c>
      <c r="J31" s="59">
        <f>SUM(J32+J33+J34)</f>
        <v>42393.2</v>
      </c>
      <c r="K31" s="59">
        <f>SUM(K32+K33+K34)</f>
        <v>44325.5</v>
      </c>
    </row>
    <row r="32" spans="2:11" ht="111" customHeight="1">
      <c r="B32" s="143" t="s">
        <v>54</v>
      </c>
      <c r="C32" s="146"/>
      <c r="D32" s="147"/>
      <c r="E32" s="57">
        <v>984</v>
      </c>
      <c r="F32" s="58" t="s">
        <v>73</v>
      </c>
      <c r="G32" s="58" t="s">
        <v>165</v>
      </c>
      <c r="H32" s="57">
        <v>100</v>
      </c>
      <c r="I32" s="59">
        <v>30745.4</v>
      </c>
      <c r="J32" s="60">
        <v>32233.9</v>
      </c>
      <c r="K32" s="60">
        <v>33703.6</v>
      </c>
    </row>
    <row r="33" spans="2:11" ht="55.5" customHeight="1">
      <c r="B33" s="143" t="s">
        <v>61</v>
      </c>
      <c r="C33" s="146"/>
      <c r="D33" s="147"/>
      <c r="E33" s="57">
        <v>984</v>
      </c>
      <c r="F33" s="58" t="s">
        <v>73</v>
      </c>
      <c r="G33" s="58" t="s">
        <v>165</v>
      </c>
      <c r="H33" s="57">
        <v>200</v>
      </c>
      <c r="I33" s="59">
        <v>9761.1</v>
      </c>
      <c r="J33" s="60">
        <v>10150.6</v>
      </c>
      <c r="K33" s="60">
        <v>10613.2</v>
      </c>
    </row>
    <row r="34" spans="2:11" ht="16.5" customHeight="1">
      <c r="B34" s="143" t="s">
        <v>66</v>
      </c>
      <c r="C34" s="146"/>
      <c r="D34" s="147"/>
      <c r="E34" s="57">
        <v>984</v>
      </c>
      <c r="F34" s="58" t="s">
        <v>73</v>
      </c>
      <c r="G34" s="58" t="s">
        <v>165</v>
      </c>
      <c r="H34" s="57">
        <v>800</v>
      </c>
      <c r="I34" s="59">
        <v>8.7</v>
      </c>
      <c r="J34" s="60">
        <v>8.7</v>
      </c>
      <c r="K34" s="60">
        <v>8.7</v>
      </c>
    </row>
    <row r="35" spans="2:11" ht="87" customHeight="1">
      <c r="B35" s="143" t="s">
        <v>75</v>
      </c>
      <c r="C35" s="146"/>
      <c r="D35" s="147"/>
      <c r="E35" s="57">
        <v>984</v>
      </c>
      <c r="F35" s="58" t="s">
        <v>73</v>
      </c>
      <c r="G35" s="58" t="s">
        <v>166</v>
      </c>
      <c r="H35" s="57"/>
      <c r="I35" s="59">
        <f>SUM(I36+I37)</f>
        <v>6928.3</v>
      </c>
      <c r="J35" s="59">
        <f>SUM(J36+J37)</f>
        <v>7264.5</v>
      </c>
      <c r="K35" s="59">
        <f>SUM(K36+K37)</f>
        <v>7596.2</v>
      </c>
    </row>
    <row r="36" spans="2:11" ht="111" customHeight="1">
      <c r="B36" s="143" t="s">
        <v>54</v>
      </c>
      <c r="C36" s="146"/>
      <c r="D36" s="147"/>
      <c r="E36" s="57">
        <v>984</v>
      </c>
      <c r="F36" s="58" t="s">
        <v>73</v>
      </c>
      <c r="G36" s="58" t="s">
        <v>166</v>
      </c>
      <c r="H36" s="57">
        <v>100</v>
      </c>
      <c r="I36" s="59">
        <v>6451.3</v>
      </c>
      <c r="J36" s="60">
        <v>6764.1</v>
      </c>
      <c r="K36" s="61">
        <v>7073</v>
      </c>
    </row>
    <row r="37" spans="2:11" ht="56.25" customHeight="1">
      <c r="B37" s="143" t="s">
        <v>61</v>
      </c>
      <c r="C37" s="146"/>
      <c r="D37" s="147"/>
      <c r="E37" s="57">
        <v>984</v>
      </c>
      <c r="F37" s="58" t="s">
        <v>73</v>
      </c>
      <c r="G37" s="58" t="s">
        <v>166</v>
      </c>
      <c r="H37" s="57">
        <v>200</v>
      </c>
      <c r="I37" s="59">
        <v>477</v>
      </c>
      <c r="J37" s="60">
        <v>500.4</v>
      </c>
      <c r="K37" s="60">
        <v>523.2</v>
      </c>
    </row>
    <row r="38" spans="2:11" s="85" customFormat="1" ht="15.75">
      <c r="B38" s="142" t="s">
        <v>76</v>
      </c>
      <c r="C38" s="142"/>
      <c r="D38" s="142"/>
      <c r="E38" s="69">
        <v>984</v>
      </c>
      <c r="F38" s="70" t="s">
        <v>77</v>
      </c>
      <c r="G38" s="69"/>
      <c r="H38" s="69"/>
      <c r="I38" s="71">
        <f aca="true" t="shared" si="1" ref="I38:K39">I39</f>
        <v>100</v>
      </c>
      <c r="J38" s="71">
        <f t="shared" si="1"/>
        <v>100</v>
      </c>
      <c r="K38" s="71">
        <f t="shared" si="1"/>
        <v>100</v>
      </c>
    </row>
    <row r="39" spans="2:11" s="47" customFormat="1" ht="17.25" customHeight="1">
      <c r="B39" s="143" t="s">
        <v>78</v>
      </c>
      <c r="C39" s="146"/>
      <c r="D39" s="147"/>
      <c r="E39" s="57">
        <v>984</v>
      </c>
      <c r="F39" s="58" t="s">
        <v>77</v>
      </c>
      <c r="G39" s="58" t="s">
        <v>167</v>
      </c>
      <c r="H39" s="58"/>
      <c r="I39" s="59">
        <f t="shared" si="1"/>
        <v>100</v>
      </c>
      <c r="J39" s="59">
        <f t="shared" si="1"/>
        <v>100</v>
      </c>
      <c r="K39" s="59">
        <f t="shared" si="1"/>
        <v>100</v>
      </c>
    </row>
    <row r="40" spans="2:11" ht="18.75" customHeight="1">
      <c r="B40" s="143" t="s">
        <v>66</v>
      </c>
      <c r="C40" s="146"/>
      <c r="D40" s="147"/>
      <c r="E40" s="57">
        <v>984</v>
      </c>
      <c r="F40" s="58" t="s">
        <v>77</v>
      </c>
      <c r="G40" s="58" t="s">
        <v>167</v>
      </c>
      <c r="H40" s="58" t="s">
        <v>79</v>
      </c>
      <c r="I40" s="59">
        <v>100</v>
      </c>
      <c r="J40" s="61">
        <v>100</v>
      </c>
      <c r="K40" s="61">
        <v>100</v>
      </c>
    </row>
    <row r="41" spans="2:11" s="47" customFormat="1" ht="30" customHeight="1">
      <c r="B41" s="154" t="s">
        <v>62</v>
      </c>
      <c r="C41" s="154"/>
      <c r="D41" s="154"/>
      <c r="E41" s="69">
        <v>984</v>
      </c>
      <c r="F41" s="70" t="s">
        <v>63</v>
      </c>
      <c r="G41" s="69"/>
      <c r="H41" s="69"/>
      <c r="I41" s="71">
        <f>SUM(I42+I44+I46+I48)</f>
        <v>248.9</v>
      </c>
      <c r="J41" s="71">
        <f>SUM(J42+J44+J46+J48)</f>
        <v>260.9</v>
      </c>
      <c r="K41" s="71">
        <f>SUM(K42+K44+K46+K48)</f>
        <v>272.59999999999997</v>
      </c>
    </row>
    <row r="42" spans="2:11" s="47" customFormat="1" ht="74.25" customHeight="1">
      <c r="B42" s="143" t="s">
        <v>170</v>
      </c>
      <c r="C42" s="146"/>
      <c r="D42" s="147"/>
      <c r="E42" s="62">
        <v>984</v>
      </c>
      <c r="F42" s="63" t="s">
        <v>63</v>
      </c>
      <c r="G42" s="63" t="s">
        <v>168</v>
      </c>
      <c r="H42" s="62"/>
      <c r="I42" s="64">
        <f>SUM(I43)</f>
        <v>108.2</v>
      </c>
      <c r="J42" s="64">
        <f>SUM(J43)</f>
        <v>113.5</v>
      </c>
      <c r="K42" s="64">
        <f>SUM(K43)</f>
        <v>118.7</v>
      </c>
    </row>
    <row r="43" spans="2:11" s="47" customFormat="1" ht="43.5" customHeight="1">
      <c r="B43" s="155" t="s">
        <v>80</v>
      </c>
      <c r="C43" s="156"/>
      <c r="D43" s="157"/>
      <c r="E43" s="62">
        <v>984</v>
      </c>
      <c r="F43" s="63" t="s">
        <v>63</v>
      </c>
      <c r="G43" s="63" t="s">
        <v>168</v>
      </c>
      <c r="H43" s="62">
        <v>200</v>
      </c>
      <c r="I43" s="64">
        <v>108.2</v>
      </c>
      <c r="J43" s="60">
        <v>113.5</v>
      </c>
      <c r="K43" s="60">
        <v>118.7</v>
      </c>
    </row>
    <row r="44" spans="2:11" ht="127.5" customHeight="1">
      <c r="B44" s="143" t="s">
        <v>171</v>
      </c>
      <c r="C44" s="146"/>
      <c r="D44" s="147"/>
      <c r="E44" s="57">
        <v>984</v>
      </c>
      <c r="F44" s="58" t="s">
        <v>63</v>
      </c>
      <c r="G44" s="58" t="s">
        <v>169</v>
      </c>
      <c r="H44" s="57"/>
      <c r="I44" s="59">
        <f>I45</f>
        <v>86.3</v>
      </c>
      <c r="J44" s="59">
        <f>J45</f>
        <v>90.4</v>
      </c>
      <c r="K44" s="59">
        <f>K45</f>
        <v>94.5</v>
      </c>
    </row>
    <row r="45" spans="2:11" ht="40.5" customHeight="1">
      <c r="B45" s="143" t="s">
        <v>80</v>
      </c>
      <c r="C45" s="146"/>
      <c r="D45" s="147"/>
      <c r="E45" s="57">
        <v>984</v>
      </c>
      <c r="F45" s="58" t="s">
        <v>63</v>
      </c>
      <c r="G45" s="58" t="s">
        <v>81</v>
      </c>
      <c r="H45" s="57">
        <v>200</v>
      </c>
      <c r="I45" s="59">
        <v>86.3</v>
      </c>
      <c r="J45" s="60">
        <v>90.4</v>
      </c>
      <c r="K45" s="61">
        <v>94.5</v>
      </c>
    </row>
    <row r="46" spans="2:11" s="86" customFormat="1" ht="97.5" customHeight="1">
      <c r="B46" s="143" t="s">
        <v>82</v>
      </c>
      <c r="C46" s="146"/>
      <c r="D46" s="147"/>
      <c r="E46" s="57">
        <v>984</v>
      </c>
      <c r="F46" s="58" t="s">
        <v>63</v>
      </c>
      <c r="G46" s="58" t="s">
        <v>172</v>
      </c>
      <c r="H46" s="57"/>
      <c r="I46" s="59">
        <v>8.8</v>
      </c>
      <c r="J46" s="59">
        <v>9.2</v>
      </c>
      <c r="K46" s="59">
        <v>9.6</v>
      </c>
    </row>
    <row r="47" spans="2:11" s="86" customFormat="1" ht="42" customHeight="1">
      <c r="B47" s="143" t="s">
        <v>83</v>
      </c>
      <c r="C47" s="146"/>
      <c r="D47" s="147"/>
      <c r="E47" s="57">
        <v>984</v>
      </c>
      <c r="F47" s="58" t="s">
        <v>63</v>
      </c>
      <c r="G47" s="58" t="s">
        <v>172</v>
      </c>
      <c r="H47" s="57">
        <v>200</v>
      </c>
      <c r="I47" s="59">
        <v>8.8</v>
      </c>
      <c r="J47" s="65">
        <v>9.2</v>
      </c>
      <c r="K47" s="65">
        <v>9.6</v>
      </c>
    </row>
    <row r="48" spans="2:11" ht="73.5" customHeight="1">
      <c r="B48" s="143" t="s">
        <v>173</v>
      </c>
      <c r="C48" s="146"/>
      <c r="D48" s="147"/>
      <c r="E48" s="57">
        <v>984</v>
      </c>
      <c r="F48" s="58" t="s">
        <v>63</v>
      </c>
      <c r="G48" s="58" t="s">
        <v>174</v>
      </c>
      <c r="H48" s="57"/>
      <c r="I48" s="59">
        <f>SUM(I49)</f>
        <v>45.6</v>
      </c>
      <c r="J48" s="59">
        <f>SUM(J49)</f>
        <v>47.8</v>
      </c>
      <c r="K48" s="59">
        <f>SUM(K49)</f>
        <v>49.8</v>
      </c>
    </row>
    <row r="49" spans="2:11" ht="42" customHeight="1">
      <c r="B49" s="143" t="s">
        <v>80</v>
      </c>
      <c r="C49" s="146"/>
      <c r="D49" s="147"/>
      <c r="E49" s="57">
        <v>984</v>
      </c>
      <c r="F49" s="58" t="s">
        <v>63</v>
      </c>
      <c r="G49" s="58" t="s">
        <v>174</v>
      </c>
      <c r="H49" s="57">
        <v>200</v>
      </c>
      <c r="I49" s="59">
        <v>45.6</v>
      </c>
      <c r="J49" s="60">
        <v>47.8</v>
      </c>
      <c r="K49" s="60">
        <v>49.8</v>
      </c>
    </row>
    <row r="50" spans="2:11" s="47" customFormat="1" ht="60" customHeight="1">
      <c r="B50" s="141" t="s">
        <v>84</v>
      </c>
      <c r="C50" s="141"/>
      <c r="D50" s="141"/>
      <c r="E50" s="66">
        <v>984</v>
      </c>
      <c r="F50" s="67" t="s">
        <v>85</v>
      </c>
      <c r="G50" s="67"/>
      <c r="H50" s="66"/>
      <c r="I50" s="68">
        <f>SUM(I51)</f>
        <v>290.5</v>
      </c>
      <c r="J50" s="68">
        <f>SUM(J51)</f>
        <v>304.6</v>
      </c>
      <c r="K50" s="68">
        <f>SUM(K51)</f>
        <v>318.70000000000005</v>
      </c>
    </row>
    <row r="51" spans="2:11" s="47" customFormat="1" ht="69.75" customHeight="1">
      <c r="B51" s="142" t="s">
        <v>228</v>
      </c>
      <c r="C51" s="142"/>
      <c r="D51" s="142"/>
      <c r="E51" s="69">
        <v>984</v>
      </c>
      <c r="F51" s="70" t="s">
        <v>87</v>
      </c>
      <c r="G51" s="70"/>
      <c r="H51" s="69"/>
      <c r="I51" s="71">
        <f>SUM(I52+I54)</f>
        <v>290.5</v>
      </c>
      <c r="J51" s="71">
        <f>SUM(J52+J54)</f>
        <v>304.6</v>
      </c>
      <c r="K51" s="71">
        <f>SUM(K52+K54)</f>
        <v>318.70000000000005</v>
      </c>
    </row>
    <row r="52" spans="2:11" s="47" customFormat="1" ht="179.25" customHeight="1">
      <c r="B52" s="158" t="s">
        <v>175</v>
      </c>
      <c r="C52" s="144"/>
      <c r="D52" s="145"/>
      <c r="E52" s="57">
        <v>984</v>
      </c>
      <c r="F52" s="58" t="s">
        <v>87</v>
      </c>
      <c r="G52" s="58" t="s">
        <v>176</v>
      </c>
      <c r="H52" s="57"/>
      <c r="I52" s="59">
        <f>SUM(I53)</f>
        <v>68</v>
      </c>
      <c r="J52" s="59">
        <f>SUM(J53)</f>
        <v>71.3</v>
      </c>
      <c r="K52" s="59">
        <f>SUM(K53)</f>
        <v>74.4</v>
      </c>
    </row>
    <row r="53" spans="2:11" ht="42" customHeight="1">
      <c r="B53" s="143" t="s">
        <v>80</v>
      </c>
      <c r="C53" s="146"/>
      <c r="D53" s="147"/>
      <c r="E53" s="57">
        <v>984</v>
      </c>
      <c r="F53" s="58" t="s">
        <v>87</v>
      </c>
      <c r="G53" s="58" t="s">
        <v>176</v>
      </c>
      <c r="H53" s="57">
        <v>200</v>
      </c>
      <c r="I53" s="59">
        <v>68</v>
      </c>
      <c r="J53" s="60">
        <v>71.3</v>
      </c>
      <c r="K53" s="60">
        <v>74.4</v>
      </c>
    </row>
    <row r="54" spans="2:11" s="47" customFormat="1" ht="125.25" customHeight="1">
      <c r="B54" s="143" t="s">
        <v>178</v>
      </c>
      <c r="C54" s="146"/>
      <c r="D54" s="147"/>
      <c r="E54" s="57">
        <v>984</v>
      </c>
      <c r="F54" s="58" t="s">
        <v>87</v>
      </c>
      <c r="G54" s="58" t="s">
        <v>177</v>
      </c>
      <c r="H54" s="57"/>
      <c r="I54" s="59">
        <f>SUM(I55)</f>
        <v>222.5</v>
      </c>
      <c r="J54" s="59">
        <f>SUM(J55)</f>
        <v>233.3</v>
      </c>
      <c r="K54" s="59">
        <f>SUM(K55)</f>
        <v>244.3</v>
      </c>
    </row>
    <row r="55" spans="2:11" ht="41.25" customHeight="1">
      <c r="B55" s="143" t="s">
        <v>80</v>
      </c>
      <c r="C55" s="146"/>
      <c r="D55" s="147"/>
      <c r="E55" s="57">
        <v>984</v>
      </c>
      <c r="F55" s="58" t="s">
        <v>87</v>
      </c>
      <c r="G55" s="58" t="s">
        <v>177</v>
      </c>
      <c r="H55" s="57">
        <v>200</v>
      </c>
      <c r="I55" s="59">
        <v>222.5</v>
      </c>
      <c r="J55" s="60">
        <v>233.3</v>
      </c>
      <c r="K55" s="60">
        <v>244.3</v>
      </c>
    </row>
    <row r="56" spans="2:11" ht="30" customHeight="1">
      <c r="B56" s="151" t="s">
        <v>88</v>
      </c>
      <c r="C56" s="152"/>
      <c r="D56" s="153"/>
      <c r="E56" s="66">
        <v>984</v>
      </c>
      <c r="F56" s="67" t="s">
        <v>89</v>
      </c>
      <c r="G56" s="67"/>
      <c r="H56" s="66"/>
      <c r="I56" s="68">
        <f>SUM(I57+I60+I65)</f>
        <v>125326.1</v>
      </c>
      <c r="J56" s="68">
        <f>SUM(J57+J60+J65)</f>
        <v>130689.4</v>
      </c>
      <c r="K56" s="68">
        <f>SUM(K57+K60+K65)</f>
        <v>136585.7</v>
      </c>
    </row>
    <row r="57" spans="2:11" ht="16.5" customHeight="1">
      <c r="B57" s="148" t="s">
        <v>90</v>
      </c>
      <c r="C57" s="159"/>
      <c r="D57" s="160"/>
      <c r="E57" s="69">
        <v>984</v>
      </c>
      <c r="F57" s="70" t="s">
        <v>91</v>
      </c>
      <c r="G57" s="70"/>
      <c r="H57" s="69"/>
      <c r="I57" s="71">
        <f aca="true" t="shared" si="2" ref="I57:K58">SUM(I58)</f>
        <v>2090.2</v>
      </c>
      <c r="J57" s="71">
        <f t="shared" si="2"/>
        <v>2112.4</v>
      </c>
      <c r="K57" s="71">
        <f t="shared" si="2"/>
        <v>2134.3</v>
      </c>
    </row>
    <row r="58" spans="2:11" s="47" customFormat="1" ht="85.5" customHeight="1">
      <c r="B58" s="155" t="s">
        <v>180</v>
      </c>
      <c r="C58" s="156"/>
      <c r="D58" s="157"/>
      <c r="E58" s="62">
        <v>984</v>
      </c>
      <c r="F58" s="63" t="s">
        <v>91</v>
      </c>
      <c r="G58" s="63" t="s">
        <v>179</v>
      </c>
      <c r="H58" s="62"/>
      <c r="I58" s="64">
        <f t="shared" si="2"/>
        <v>2090.2</v>
      </c>
      <c r="J58" s="64">
        <f t="shared" si="2"/>
        <v>2112.4</v>
      </c>
      <c r="K58" s="64">
        <f t="shared" si="2"/>
        <v>2134.3</v>
      </c>
    </row>
    <row r="59" spans="2:11" ht="42.75" customHeight="1">
      <c r="B59" s="143" t="s">
        <v>80</v>
      </c>
      <c r="C59" s="146"/>
      <c r="D59" s="147"/>
      <c r="E59" s="62">
        <v>984</v>
      </c>
      <c r="F59" s="63" t="s">
        <v>91</v>
      </c>
      <c r="G59" s="63" t="s">
        <v>179</v>
      </c>
      <c r="H59" s="62">
        <v>200</v>
      </c>
      <c r="I59" s="64">
        <v>2090.2</v>
      </c>
      <c r="J59" s="60">
        <v>2112.4</v>
      </c>
      <c r="K59" s="60">
        <v>2134.3</v>
      </c>
    </row>
    <row r="60" spans="2:11" s="48" customFormat="1" ht="31.5" customHeight="1">
      <c r="B60" s="148" t="s">
        <v>92</v>
      </c>
      <c r="C60" s="159"/>
      <c r="D60" s="160"/>
      <c r="E60" s="69">
        <v>984</v>
      </c>
      <c r="F60" s="70" t="s">
        <v>93</v>
      </c>
      <c r="G60" s="70"/>
      <c r="H60" s="69"/>
      <c r="I60" s="71">
        <f>SUM(I61+I63)</f>
        <v>123213.90000000001</v>
      </c>
      <c r="J60" s="71">
        <f>SUM(J61+J63)</f>
        <v>128554</v>
      </c>
      <c r="K60" s="71">
        <f>SUM(K61+K63)</f>
        <v>134427.40000000002</v>
      </c>
    </row>
    <row r="61" spans="2:11" s="47" customFormat="1" ht="96" customHeight="1">
      <c r="B61" s="143" t="s">
        <v>182</v>
      </c>
      <c r="C61" s="144"/>
      <c r="D61" s="145"/>
      <c r="E61" s="57">
        <v>984</v>
      </c>
      <c r="F61" s="58" t="s">
        <v>93</v>
      </c>
      <c r="G61" s="58" t="s">
        <v>181</v>
      </c>
      <c r="H61" s="57"/>
      <c r="I61" s="59">
        <f>SUM(I62)</f>
        <v>122791.1</v>
      </c>
      <c r="J61" s="59">
        <f>SUM(J62)</f>
        <v>128110.6</v>
      </c>
      <c r="K61" s="59">
        <f>SUM(K62)</f>
        <v>133963.7</v>
      </c>
    </row>
    <row r="62" spans="2:11" ht="42.75" customHeight="1">
      <c r="B62" s="143" t="s">
        <v>80</v>
      </c>
      <c r="C62" s="146"/>
      <c r="D62" s="147"/>
      <c r="E62" s="57">
        <v>984</v>
      </c>
      <c r="F62" s="58" t="s">
        <v>93</v>
      </c>
      <c r="G62" s="58" t="s">
        <v>181</v>
      </c>
      <c r="H62" s="57">
        <v>200</v>
      </c>
      <c r="I62" s="59">
        <v>122791.1</v>
      </c>
      <c r="J62" s="59">
        <v>128110.6</v>
      </c>
      <c r="K62" s="59">
        <v>133963.7</v>
      </c>
    </row>
    <row r="63" spans="2:11" ht="71.25" customHeight="1">
      <c r="B63" s="143" t="s">
        <v>173</v>
      </c>
      <c r="C63" s="146"/>
      <c r="D63" s="147"/>
      <c r="E63" s="57">
        <v>984</v>
      </c>
      <c r="F63" s="58" t="s">
        <v>93</v>
      </c>
      <c r="G63" s="63" t="s">
        <v>174</v>
      </c>
      <c r="H63" s="57"/>
      <c r="I63" s="59">
        <f>SUM(I64)</f>
        <v>422.8</v>
      </c>
      <c r="J63" s="59">
        <f>SUM(J64)</f>
        <v>443.4</v>
      </c>
      <c r="K63" s="59">
        <f>SUM(K64)</f>
        <v>463.7</v>
      </c>
    </row>
    <row r="64" spans="2:11" ht="42" customHeight="1">
      <c r="B64" s="143" t="s">
        <v>80</v>
      </c>
      <c r="C64" s="146"/>
      <c r="D64" s="147"/>
      <c r="E64" s="57">
        <v>984</v>
      </c>
      <c r="F64" s="58" t="s">
        <v>93</v>
      </c>
      <c r="G64" s="63" t="s">
        <v>174</v>
      </c>
      <c r="H64" s="57">
        <v>200</v>
      </c>
      <c r="I64" s="59">
        <v>422.8</v>
      </c>
      <c r="J64" s="60">
        <v>443.4</v>
      </c>
      <c r="K64" s="60">
        <v>463.7</v>
      </c>
    </row>
    <row r="65" spans="2:11" s="47" customFormat="1" ht="31.5" customHeight="1">
      <c r="B65" s="142" t="s">
        <v>94</v>
      </c>
      <c r="C65" s="142"/>
      <c r="D65" s="142"/>
      <c r="E65" s="69">
        <v>984</v>
      </c>
      <c r="F65" s="70" t="s">
        <v>95</v>
      </c>
      <c r="G65" s="69"/>
      <c r="H65" s="69"/>
      <c r="I65" s="71">
        <f>I66</f>
        <v>22</v>
      </c>
      <c r="J65" s="71">
        <f>J66</f>
        <v>23</v>
      </c>
      <c r="K65" s="71">
        <f>K66</f>
        <v>24</v>
      </c>
    </row>
    <row r="66" spans="2:11" ht="61.5" customHeight="1">
      <c r="B66" s="143" t="s">
        <v>96</v>
      </c>
      <c r="C66" s="146"/>
      <c r="D66" s="147"/>
      <c r="E66" s="57">
        <v>984</v>
      </c>
      <c r="F66" s="58" t="s">
        <v>95</v>
      </c>
      <c r="G66" s="58" t="s">
        <v>97</v>
      </c>
      <c r="H66" s="57"/>
      <c r="I66" s="59">
        <f>SUM(I67)</f>
        <v>22</v>
      </c>
      <c r="J66" s="59">
        <f>SUM(J67)</f>
        <v>23</v>
      </c>
      <c r="K66" s="59">
        <f>SUM(K67)</f>
        <v>24</v>
      </c>
    </row>
    <row r="67" spans="2:11" s="48" customFormat="1" ht="45" customHeight="1">
      <c r="B67" s="143" t="s">
        <v>80</v>
      </c>
      <c r="C67" s="146"/>
      <c r="D67" s="147"/>
      <c r="E67" s="57">
        <v>984</v>
      </c>
      <c r="F67" s="58" t="s">
        <v>95</v>
      </c>
      <c r="G67" s="58" t="s">
        <v>97</v>
      </c>
      <c r="H67" s="57">
        <v>200</v>
      </c>
      <c r="I67" s="59">
        <v>22</v>
      </c>
      <c r="J67" s="61">
        <v>23</v>
      </c>
      <c r="K67" s="61">
        <v>24</v>
      </c>
    </row>
    <row r="68" spans="2:11" s="48" customFormat="1" ht="29.25" customHeight="1">
      <c r="B68" s="161" t="s">
        <v>98</v>
      </c>
      <c r="C68" s="162"/>
      <c r="D68" s="163"/>
      <c r="E68" s="87">
        <v>984</v>
      </c>
      <c r="F68" s="88" t="s">
        <v>99</v>
      </c>
      <c r="G68" s="87"/>
      <c r="H68" s="87"/>
      <c r="I68" s="73">
        <f>I69</f>
        <v>154153.5</v>
      </c>
      <c r="J68" s="73">
        <f>J69</f>
        <v>110413.40000000001</v>
      </c>
      <c r="K68" s="73">
        <f>K69</f>
        <v>104872.09999999999</v>
      </c>
    </row>
    <row r="69" spans="2:11" s="47" customFormat="1" ht="17.25" customHeight="1">
      <c r="B69" s="164" t="s">
        <v>100</v>
      </c>
      <c r="C69" s="165"/>
      <c r="D69" s="166"/>
      <c r="E69" s="89">
        <v>984</v>
      </c>
      <c r="F69" s="90" t="s">
        <v>101</v>
      </c>
      <c r="G69" s="89"/>
      <c r="H69" s="89"/>
      <c r="I69" s="72">
        <f>SUM(I70+I72+M69+I74+I76+I78)</f>
        <v>154153.5</v>
      </c>
      <c r="J69" s="72">
        <f>SUM(J70+J72+J74+J76+J78)</f>
        <v>110413.40000000001</v>
      </c>
      <c r="K69" s="72">
        <f>SUM(K70+K72+K74+K76+K78)</f>
        <v>104872.09999999999</v>
      </c>
    </row>
    <row r="70" spans="2:19" s="47" customFormat="1" ht="47.25" customHeight="1">
      <c r="B70" s="143" t="s">
        <v>102</v>
      </c>
      <c r="C70" s="146"/>
      <c r="D70" s="147"/>
      <c r="E70" s="57">
        <v>984</v>
      </c>
      <c r="F70" s="58" t="s">
        <v>101</v>
      </c>
      <c r="G70" s="63" t="s">
        <v>103</v>
      </c>
      <c r="H70" s="57"/>
      <c r="I70" s="59">
        <f>SUM(I71:I71)</f>
        <v>17349.3</v>
      </c>
      <c r="J70" s="59">
        <f>SUM(J71:J71)</f>
        <v>17215</v>
      </c>
      <c r="K70" s="59">
        <f>SUM(K71:K71)</f>
        <v>15120</v>
      </c>
      <c r="S70" s="91"/>
    </row>
    <row r="71" spans="2:11" s="47" customFormat="1" ht="42.75" customHeight="1">
      <c r="B71" s="143" t="s">
        <v>80</v>
      </c>
      <c r="C71" s="146"/>
      <c r="D71" s="147"/>
      <c r="E71" s="57">
        <v>984</v>
      </c>
      <c r="F71" s="58" t="s">
        <v>101</v>
      </c>
      <c r="G71" s="63" t="s">
        <v>103</v>
      </c>
      <c r="H71" s="57">
        <v>200</v>
      </c>
      <c r="I71" s="59">
        <v>17349.3</v>
      </c>
      <c r="J71" s="61">
        <v>17215</v>
      </c>
      <c r="K71" s="61">
        <v>15120</v>
      </c>
    </row>
    <row r="72" spans="2:11" s="47" customFormat="1" ht="83.25" customHeight="1">
      <c r="B72" s="143" t="s">
        <v>104</v>
      </c>
      <c r="C72" s="146"/>
      <c r="D72" s="147"/>
      <c r="E72" s="57">
        <v>984</v>
      </c>
      <c r="F72" s="58" t="s">
        <v>101</v>
      </c>
      <c r="G72" s="58" t="s">
        <v>183</v>
      </c>
      <c r="H72" s="57"/>
      <c r="I72" s="59">
        <f>SUM(I73)</f>
        <v>219.3</v>
      </c>
      <c r="J72" s="59">
        <f>SUM(J73)</f>
        <v>230</v>
      </c>
      <c r="K72" s="59">
        <f>SUM(K73)</f>
        <v>240.5</v>
      </c>
    </row>
    <row r="73" spans="2:11" s="47" customFormat="1" ht="42.75" customHeight="1">
      <c r="B73" s="143" t="s">
        <v>80</v>
      </c>
      <c r="C73" s="146"/>
      <c r="D73" s="147"/>
      <c r="E73" s="57">
        <v>984</v>
      </c>
      <c r="F73" s="58" t="s">
        <v>101</v>
      </c>
      <c r="G73" s="58" t="s">
        <v>183</v>
      </c>
      <c r="H73" s="57">
        <v>200</v>
      </c>
      <c r="I73" s="59">
        <v>219.3</v>
      </c>
      <c r="J73" s="61">
        <v>230</v>
      </c>
      <c r="K73" s="60">
        <v>240.5</v>
      </c>
    </row>
    <row r="74" spans="2:11" s="47" customFormat="1" ht="45" customHeight="1">
      <c r="B74" s="143" t="s">
        <v>184</v>
      </c>
      <c r="C74" s="146"/>
      <c r="D74" s="147"/>
      <c r="E74" s="62">
        <v>984</v>
      </c>
      <c r="F74" s="63" t="s">
        <v>101</v>
      </c>
      <c r="G74" s="63" t="s">
        <v>185</v>
      </c>
      <c r="H74" s="63"/>
      <c r="I74" s="92">
        <f>SUM(I75)</f>
        <v>71821.9</v>
      </c>
      <c r="J74" s="92">
        <f>SUM(J75)</f>
        <v>14110.6</v>
      </c>
      <c r="K74" s="92">
        <f>SUM(K75)</f>
        <v>32279.6</v>
      </c>
    </row>
    <row r="75" spans="2:11" ht="42" customHeight="1">
      <c r="B75" s="143" t="s">
        <v>80</v>
      </c>
      <c r="C75" s="146"/>
      <c r="D75" s="147"/>
      <c r="E75" s="62">
        <v>984</v>
      </c>
      <c r="F75" s="63" t="s">
        <v>101</v>
      </c>
      <c r="G75" s="63" t="s">
        <v>185</v>
      </c>
      <c r="H75" s="63" t="s">
        <v>105</v>
      </c>
      <c r="I75" s="92">
        <v>71821.9</v>
      </c>
      <c r="J75" s="60">
        <v>14110.6</v>
      </c>
      <c r="K75" s="61">
        <v>32279.6</v>
      </c>
    </row>
    <row r="76" spans="2:11" ht="58.5" customHeight="1">
      <c r="B76" s="143" t="s">
        <v>186</v>
      </c>
      <c r="C76" s="146"/>
      <c r="D76" s="147"/>
      <c r="E76" s="110">
        <v>984</v>
      </c>
      <c r="F76" s="111" t="s">
        <v>101</v>
      </c>
      <c r="G76" s="63" t="s">
        <v>187</v>
      </c>
      <c r="H76" s="111"/>
      <c r="I76" s="64">
        <f>SUM(I77)</f>
        <v>22721.7</v>
      </c>
      <c r="J76" s="64">
        <f>SUM(J77)</f>
        <v>70206.5</v>
      </c>
      <c r="K76" s="64">
        <f>SUM(K77)</f>
        <v>24112.8</v>
      </c>
    </row>
    <row r="77" spans="2:11" ht="45" customHeight="1">
      <c r="B77" s="143" t="s">
        <v>80</v>
      </c>
      <c r="C77" s="146"/>
      <c r="D77" s="147"/>
      <c r="E77" s="110">
        <v>984</v>
      </c>
      <c r="F77" s="111" t="s">
        <v>101</v>
      </c>
      <c r="G77" s="63" t="s">
        <v>187</v>
      </c>
      <c r="H77" s="111" t="s">
        <v>105</v>
      </c>
      <c r="I77" s="64">
        <v>22721.7</v>
      </c>
      <c r="J77" s="60">
        <v>70206.5</v>
      </c>
      <c r="K77" s="60">
        <v>24112.8</v>
      </c>
    </row>
    <row r="78" spans="2:11" s="47" customFormat="1" ht="71.25" customHeight="1">
      <c r="B78" s="143" t="s">
        <v>188</v>
      </c>
      <c r="C78" s="144"/>
      <c r="D78" s="145"/>
      <c r="E78" s="62">
        <v>984</v>
      </c>
      <c r="F78" s="63" t="s">
        <v>101</v>
      </c>
      <c r="G78" s="63" t="s">
        <v>189</v>
      </c>
      <c r="H78" s="63"/>
      <c r="I78" s="59">
        <f>SUM(I79)</f>
        <v>42041.3</v>
      </c>
      <c r="J78" s="59">
        <f>SUM(J79)</f>
        <v>8651.3</v>
      </c>
      <c r="K78" s="59">
        <f>SUM(K79)</f>
        <v>33119.2</v>
      </c>
    </row>
    <row r="79" spans="2:11" ht="43.5" customHeight="1">
      <c r="B79" s="143" t="s">
        <v>80</v>
      </c>
      <c r="C79" s="146"/>
      <c r="D79" s="147"/>
      <c r="E79" s="62">
        <v>984</v>
      </c>
      <c r="F79" s="63" t="s">
        <v>101</v>
      </c>
      <c r="G79" s="63" t="s">
        <v>189</v>
      </c>
      <c r="H79" s="63" t="s">
        <v>105</v>
      </c>
      <c r="I79" s="59">
        <v>42041.3</v>
      </c>
      <c r="J79" s="60">
        <v>8651.3</v>
      </c>
      <c r="K79" s="60">
        <v>33119.2</v>
      </c>
    </row>
    <row r="80" spans="2:11" ht="17.25" customHeight="1">
      <c r="B80" s="151" t="s">
        <v>67</v>
      </c>
      <c r="C80" s="152"/>
      <c r="D80" s="153"/>
      <c r="E80" s="66">
        <v>984</v>
      </c>
      <c r="F80" s="67" t="s">
        <v>68</v>
      </c>
      <c r="G80" s="66"/>
      <c r="H80" s="66"/>
      <c r="I80" s="68">
        <f>SUM(I81+I86+I91)</f>
        <v>2845.9</v>
      </c>
      <c r="J80" s="68">
        <f>SUM(J81+J86+J91)</f>
        <v>2984.7</v>
      </c>
      <c r="K80" s="68">
        <f>SUM(K81+K86+K91)</f>
        <v>3151.7999999999997</v>
      </c>
    </row>
    <row r="81" spans="2:11" ht="47.25" customHeight="1">
      <c r="B81" s="148" t="s">
        <v>69</v>
      </c>
      <c r="C81" s="149"/>
      <c r="D81" s="150"/>
      <c r="E81" s="69">
        <v>984</v>
      </c>
      <c r="F81" s="70" t="s">
        <v>70</v>
      </c>
      <c r="G81" s="69"/>
      <c r="H81" s="69"/>
      <c r="I81" s="71">
        <f>SUM(I82+I84)</f>
        <v>129.4</v>
      </c>
      <c r="J81" s="71">
        <f>SUM(J82+J84)</f>
        <v>135.8</v>
      </c>
      <c r="K81" s="71">
        <f>SUM(K82+K84)</f>
        <v>172.6</v>
      </c>
    </row>
    <row r="82" spans="2:11" ht="82.5" customHeight="1">
      <c r="B82" s="143" t="s">
        <v>190</v>
      </c>
      <c r="C82" s="146"/>
      <c r="D82" s="147"/>
      <c r="E82" s="57">
        <v>984</v>
      </c>
      <c r="F82" s="58" t="s">
        <v>70</v>
      </c>
      <c r="G82" s="57">
        <v>9920000181</v>
      </c>
      <c r="H82" s="57"/>
      <c r="I82" s="59">
        <f>I83</f>
        <v>123.9</v>
      </c>
      <c r="J82" s="59">
        <f>J83</f>
        <v>130</v>
      </c>
      <c r="K82" s="59">
        <f>K83</f>
        <v>136</v>
      </c>
    </row>
    <row r="83" spans="2:11" ht="42" customHeight="1">
      <c r="B83" s="143" t="s">
        <v>80</v>
      </c>
      <c r="C83" s="146"/>
      <c r="D83" s="147"/>
      <c r="E83" s="57">
        <v>984</v>
      </c>
      <c r="F83" s="58" t="s">
        <v>70</v>
      </c>
      <c r="G83" s="57">
        <v>9920000181</v>
      </c>
      <c r="H83" s="57">
        <v>200</v>
      </c>
      <c r="I83" s="59">
        <v>123.9</v>
      </c>
      <c r="J83" s="61">
        <v>130</v>
      </c>
      <c r="K83" s="61">
        <v>136</v>
      </c>
    </row>
    <row r="84" spans="2:11" ht="84.75" customHeight="1">
      <c r="B84" s="167" t="s">
        <v>106</v>
      </c>
      <c r="C84" s="167"/>
      <c r="D84" s="167"/>
      <c r="E84" s="57">
        <v>984</v>
      </c>
      <c r="F84" s="58" t="s">
        <v>70</v>
      </c>
      <c r="G84" s="57">
        <v>9930000462</v>
      </c>
      <c r="H84" s="57"/>
      <c r="I84" s="59">
        <f>SUM(I85)</f>
        <v>5.5</v>
      </c>
      <c r="J84" s="59">
        <f>SUM(J85)</f>
        <v>5.8</v>
      </c>
      <c r="K84" s="59">
        <f>SUM(K85)</f>
        <v>36.6</v>
      </c>
    </row>
    <row r="85" spans="2:11" ht="42.75" customHeight="1">
      <c r="B85" s="143" t="s">
        <v>80</v>
      </c>
      <c r="C85" s="146"/>
      <c r="D85" s="147"/>
      <c r="E85" s="57">
        <v>984</v>
      </c>
      <c r="F85" s="58" t="s">
        <v>70</v>
      </c>
      <c r="G85" s="57">
        <v>9930000462</v>
      </c>
      <c r="H85" s="57">
        <v>200</v>
      </c>
      <c r="I85" s="59">
        <v>5.5</v>
      </c>
      <c r="J85" s="60">
        <v>5.8</v>
      </c>
      <c r="K85" s="60">
        <v>36.6</v>
      </c>
    </row>
    <row r="86" spans="2:11" ht="17.25" customHeight="1">
      <c r="B86" s="148" t="s">
        <v>107</v>
      </c>
      <c r="C86" s="149"/>
      <c r="D86" s="150"/>
      <c r="E86" s="69">
        <v>984</v>
      </c>
      <c r="F86" s="70" t="s">
        <v>108</v>
      </c>
      <c r="G86" s="69"/>
      <c r="H86" s="69"/>
      <c r="I86" s="71">
        <f>SUM(I89+I87)</f>
        <v>2498.5</v>
      </c>
      <c r="J86" s="71">
        <f>SUM(J89+J87)</f>
        <v>2620.2</v>
      </c>
      <c r="K86" s="71">
        <f>SUM(K89+K87)</f>
        <v>2740</v>
      </c>
    </row>
    <row r="87" spans="2:11" ht="58.5" customHeight="1">
      <c r="B87" s="143" t="s">
        <v>109</v>
      </c>
      <c r="C87" s="146"/>
      <c r="D87" s="147"/>
      <c r="E87" s="57">
        <v>984</v>
      </c>
      <c r="F87" s="58" t="s">
        <v>108</v>
      </c>
      <c r="G87" s="58" t="s">
        <v>110</v>
      </c>
      <c r="H87" s="57"/>
      <c r="I87" s="59">
        <f>SUM(I88)</f>
        <v>587.6</v>
      </c>
      <c r="J87" s="59">
        <f>SUM(J88)</f>
        <v>616.2</v>
      </c>
      <c r="K87" s="59">
        <f>SUM(K88)</f>
        <v>644.4</v>
      </c>
    </row>
    <row r="88" spans="2:11" ht="42" customHeight="1">
      <c r="B88" s="143" t="s">
        <v>80</v>
      </c>
      <c r="C88" s="146"/>
      <c r="D88" s="147"/>
      <c r="E88" s="57">
        <v>984</v>
      </c>
      <c r="F88" s="58" t="s">
        <v>108</v>
      </c>
      <c r="G88" s="58" t="s">
        <v>110</v>
      </c>
      <c r="H88" s="57">
        <v>200</v>
      </c>
      <c r="I88" s="59">
        <v>587.6</v>
      </c>
      <c r="J88" s="60">
        <v>616.2</v>
      </c>
      <c r="K88" s="60">
        <v>644.4</v>
      </c>
    </row>
    <row r="89" spans="2:11" ht="75.75" customHeight="1">
      <c r="B89" s="155" t="s">
        <v>191</v>
      </c>
      <c r="C89" s="156"/>
      <c r="D89" s="157"/>
      <c r="E89" s="62">
        <v>984</v>
      </c>
      <c r="F89" s="63" t="s">
        <v>108</v>
      </c>
      <c r="G89" s="62">
        <v>9950000560</v>
      </c>
      <c r="H89" s="62"/>
      <c r="I89" s="64">
        <f>SUM(I90)</f>
        <v>1910.9</v>
      </c>
      <c r="J89" s="64">
        <f>SUM(J90)</f>
        <v>2004</v>
      </c>
      <c r="K89" s="64">
        <f>SUM(K90)</f>
        <v>2095.6</v>
      </c>
    </row>
    <row r="90" spans="2:11" s="47" customFormat="1" ht="42.75" customHeight="1">
      <c r="B90" s="143" t="s">
        <v>80</v>
      </c>
      <c r="C90" s="146"/>
      <c r="D90" s="147"/>
      <c r="E90" s="62">
        <v>984</v>
      </c>
      <c r="F90" s="63" t="s">
        <v>108</v>
      </c>
      <c r="G90" s="62">
        <v>9950000560</v>
      </c>
      <c r="H90" s="62">
        <v>200</v>
      </c>
      <c r="I90" s="64">
        <v>1910.9</v>
      </c>
      <c r="J90" s="61">
        <v>2004</v>
      </c>
      <c r="K90" s="60">
        <v>2095.6</v>
      </c>
    </row>
    <row r="91" spans="2:11" s="47" customFormat="1" ht="30.75" customHeight="1">
      <c r="B91" s="148" t="s">
        <v>111</v>
      </c>
      <c r="C91" s="149"/>
      <c r="D91" s="150"/>
      <c r="E91" s="69">
        <v>984</v>
      </c>
      <c r="F91" s="70" t="s">
        <v>112</v>
      </c>
      <c r="G91" s="69"/>
      <c r="H91" s="69"/>
      <c r="I91" s="71">
        <f>SUM(I92+I94)</f>
        <v>218</v>
      </c>
      <c r="J91" s="71">
        <f>SUM(J92+J94)</f>
        <v>228.7</v>
      </c>
      <c r="K91" s="71">
        <f>SUM(K92+K94)</f>
        <v>239.2</v>
      </c>
    </row>
    <row r="92" spans="2:11" s="47" customFormat="1" ht="69" customHeight="1">
      <c r="B92" s="143" t="s">
        <v>113</v>
      </c>
      <c r="C92" s="146"/>
      <c r="D92" s="147"/>
      <c r="E92" s="57">
        <v>984</v>
      </c>
      <c r="F92" s="58" t="s">
        <v>112</v>
      </c>
      <c r="G92" s="58" t="s">
        <v>114</v>
      </c>
      <c r="H92" s="57"/>
      <c r="I92" s="59">
        <f>SUM(I93)</f>
        <v>118</v>
      </c>
      <c r="J92" s="59">
        <f>SUM(J93)</f>
        <v>123.8</v>
      </c>
      <c r="K92" s="59">
        <f>SUM(K93)</f>
        <v>129.5</v>
      </c>
    </row>
    <row r="93" spans="2:11" s="47" customFormat="1" ht="41.25" customHeight="1">
      <c r="B93" s="143" t="s">
        <v>80</v>
      </c>
      <c r="C93" s="146"/>
      <c r="D93" s="147"/>
      <c r="E93" s="57">
        <v>984</v>
      </c>
      <c r="F93" s="58" t="s">
        <v>112</v>
      </c>
      <c r="G93" s="58" t="s">
        <v>114</v>
      </c>
      <c r="H93" s="57">
        <v>200</v>
      </c>
      <c r="I93" s="59">
        <v>118</v>
      </c>
      <c r="J93" s="60">
        <v>123.8</v>
      </c>
      <c r="K93" s="60">
        <v>129.5</v>
      </c>
    </row>
    <row r="94" spans="2:11" s="47" customFormat="1" ht="126" customHeight="1">
      <c r="B94" s="143" t="s">
        <v>115</v>
      </c>
      <c r="C94" s="146"/>
      <c r="D94" s="147"/>
      <c r="E94" s="57">
        <v>984</v>
      </c>
      <c r="F94" s="58" t="s">
        <v>112</v>
      </c>
      <c r="G94" s="58" t="s">
        <v>116</v>
      </c>
      <c r="H94" s="57"/>
      <c r="I94" s="59">
        <f>SUM(I95)</f>
        <v>100</v>
      </c>
      <c r="J94" s="59">
        <f>SUM(J95)</f>
        <v>104.9</v>
      </c>
      <c r="K94" s="59">
        <f>SUM(K95)</f>
        <v>109.7</v>
      </c>
    </row>
    <row r="95" spans="2:11" s="47" customFormat="1" ht="41.25" customHeight="1">
      <c r="B95" s="143" t="s">
        <v>80</v>
      </c>
      <c r="C95" s="146"/>
      <c r="D95" s="147"/>
      <c r="E95" s="57">
        <v>984</v>
      </c>
      <c r="F95" s="58" t="s">
        <v>112</v>
      </c>
      <c r="G95" s="58" t="s">
        <v>116</v>
      </c>
      <c r="H95" s="57">
        <v>200</v>
      </c>
      <c r="I95" s="59">
        <v>100</v>
      </c>
      <c r="J95" s="60">
        <v>104.9</v>
      </c>
      <c r="K95" s="60">
        <v>109.7</v>
      </c>
    </row>
    <row r="96" spans="2:11" ht="29.25" customHeight="1">
      <c r="B96" s="141" t="s">
        <v>117</v>
      </c>
      <c r="C96" s="141"/>
      <c r="D96" s="141"/>
      <c r="E96" s="66">
        <v>984</v>
      </c>
      <c r="F96" s="67" t="s">
        <v>118</v>
      </c>
      <c r="G96" s="66"/>
      <c r="H96" s="66"/>
      <c r="I96" s="68">
        <f>SUM(I97+I108)</f>
        <v>31265.4</v>
      </c>
      <c r="J96" s="68">
        <f>SUM(J97+J108)</f>
        <v>32767.300000000003</v>
      </c>
      <c r="K96" s="68">
        <f>SUM(K97+K108)</f>
        <v>34366</v>
      </c>
    </row>
    <row r="97" spans="2:11" ht="16.5" customHeight="1">
      <c r="B97" s="142" t="s">
        <v>119</v>
      </c>
      <c r="C97" s="142"/>
      <c r="D97" s="142"/>
      <c r="E97" s="69">
        <v>984</v>
      </c>
      <c r="F97" s="70" t="s">
        <v>120</v>
      </c>
      <c r="G97" s="69"/>
      <c r="H97" s="69"/>
      <c r="I97" s="71">
        <f>SUM(I98+I100+I102+I104+I106)</f>
        <v>14117.6</v>
      </c>
      <c r="J97" s="71">
        <f>SUM(J98+J100+J102+J104+J106)</f>
        <v>14801</v>
      </c>
      <c r="K97" s="71">
        <f>SUM(K98+K100+K102+K104+K106)</f>
        <v>15473.499999999998</v>
      </c>
    </row>
    <row r="98" spans="2:11" ht="70.5" customHeight="1">
      <c r="B98" s="143" t="s">
        <v>113</v>
      </c>
      <c r="C98" s="146"/>
      <c r="D98" s="147"/>
      <c r="E98" s="57">
        <v>984</v>
      </c>
      <c r="F98" s="58" t="s">
        <v>120</v>
      </c>
      <c r="G98" s="58" t="s">
        <v>114</v>
      </c>
      <c r="H98" s="57"/>
      <c r="I98" s="59">
        <f>I99</f>
        <v>85</v>
      </c>
      <c r="J98" s="59">
        <f>J99</f>
        <v>85</v>
      </c>
      <c r="K98" s="59">
        <f>K99</f>
        <v>85</v>
      </c>
    </row>
    <row r="99" spans="2:11" ht="45.75" customHeight="1">
      <c r="B99" s="143" t="s">
        <v>80</v>
      </c>
      <c r="C99" s="146"/>
      <c r="D99" s="147"/>
      <c r="E99" s="57">
        <v>984</v>
      </c>
      <c r="F99" s="58" t="s">
        <v>120</v>
      </c>
      <c r="G99" s="58" t="s">
        <v>114</v>
      </c>
      <c r="H99" s="57">
        <v>200</v>
      </c>
      <c r="I99" s="59">
        <v>85</v>
      </c>
      <c r="J99" s="61">
        <v>85</v>
      </c>
      <c r="K99" s="61">
        <v>85</v>
      </c>
    </row>
    <row r="100" spans="2:11" s="47" customFormat="1" ht="90" customHeight="1">
      <c r="B100" s="167" t="s">
        <v>106</v>
      </c>
      <c r="C100" s="167"/>
      <c r="D100" s="167"/>
      <c r="E100" s="57">
        <v>984</v>
      </c>
      <c r="F100" s="58" t="s">
        <v>120</v>
      </c>
      <c r="G100" s="57">
        <v>9930000462</v>
      </c>
      <c r="H100" s="57"/>
      <c r="I100" s="59">
        <f>SUM(I101)</f>
        <v>1056</v>
      </c>
      <c r="J100" s="59">
        <f>SUM(J101)</f>
        <v>1107.4</v>
      </c>
      <c r="K100" s="59">
        <f>SUM(K101)</f>
        <v>1158</v>
      </c>
    </row>
    <row r="101" spans="2:11" ht="42.75" customHeight="1">
      <c r="B101" s="143" t="s">
        <v>80</v>
      </c>
      <c r="C101" s="146"/>
      <c r="D101" s="147"/>
      <c r="E101" s="57">
        <v>984</v>
      </c>
      <c r="F101" s="58" t="s">
        <v>120</v>
      </c>
      <c r="G101" s="57">
        <v>9930000462</v>
      </c>
      <c r="H101" s="57">
        <v>200</v>
      </c>
      <c r="I101" s="59">
        <v>1056</v>
      </c>
      <c r="J101" s="60">
        <v>1107.4</v>
      </c>
      <c r="K101" s="61">
        <v>1158</v>
      </c>
    </row>
    <row r="102" spans="2:11" s="47" customFormat="1" ht="69.75" customHeight="1">
      <c r="B102" s="167" t="s">
        <v>192</v>
      </c>
      <c r="C102" s="167"/>
      <c r="D102" s="167"/>
      <c r="E102" s="57">
        <v>984</v>
      </c>
      <c r="F102" s="58" t="s">
        <v>120</v>
      </c>
      <c r="G102" s="57">
        <v>9950000200</v>
      </c>
      <c r="H102" s="57"/>
      <c r="I102" s="59">
        <f>SUM(I103)</f>
        <v>11082</v>
      </c>
      <c r="J102" s="59">
        <f>SUM(J103)</f>
        <v>11621.7</v>
      </c>
      <c r="K102" s="59">
        <f>SUM(K103)</f>
        <v>12152.8</v>
      </c>
    </row>
    <row r="103" spans="2:11" s="47" customFormat="1" ht="45" customHeight="1">
      <c r="B103" s="143" t="s">
        <v>80</v>
      </c>
      <c r="C103" s="146"/>
      <c r="D103" s="147"/>
      <c r="E103" s="57">
        <v>984</v>
      </c>
      <c r="F103" s="58" t="s">
        <v>120</v>
      </c>
      <c r="G103" s="57">
        <v>9950000200</v>
      </c>
      <c r="H103" s="57">
        <v>200</v>
      </c>
      <c r="I103" s="59">
        <v>11082</v>
      </c>
      <c r="J103" s="60">
        <v>11621.7</v>
      </c>
      <c r="K103" s="60">
        <v>12152.8</v>
      </c>
    </row>
    <row r="104" spans="2:11" ht="61.5" customHeight="1">
      <c r="B104" s="143" t="s">
        <v>193</v>
      </c>
      <c r="C104" s="146"/>
      <c r="D104" s="147"/>
      <c r="E104" s="57">
        <v>984</v>
      </c>
      <c r="F104" s="58" t="s">
        <v>120</v>
      </c>
      <c r="G104" s="57">
        <v>9950000210</v>
      </c>
      <c r="H104" s="57"/>
      <c r="I104" s="59">
        <f>SUM(I105)</f>
        <v>1012.5</v>
      </c>
      <c r="J104" s="59">
        <f>SUM(J105)</f>
        <v>1061.8</v>
      </c>
      <c r="K104" s="59">
        <f>SUM(K105)</f>
        <v>1110.3</v>
      </c>
    </row>
    <row r="105" spans="2:11" s="47" customFormat="1" ht="45" customHeight="1">
      <c r="B105" s="143" t="s">
        <v>80</v>
      </c>
      <c r="C105" s="146"/>
      <c r="D105" s="147"/>
      <c r="E105" s="57">
        <v>984</v>
      </c>
      <c r="F105" s="58" t="s">
        <v>120</v>
      </c>
      <c r="G105" s="57">
        <v>9950000210</v>
      </c>
      <c r="H105" s="57">
        <v>200</v>
      </c>
      <c r="I105" s="59">
        <v>1012.5</v>
      </c>
      <c r="J105" s="60">
        <v>1061.8</v>
      </c>
      <c r="K105" s="60">
        <v>1110.3</v>
      </c>
    </row>
    <row r="106" spans="2:11" ht="78" customHeight="1">
      <c r="B106" s="155" t="s">
        <v>191</v>
      </c>
      <c r="C106" s="156"/>
      <c r="D106" s="157"/>
      <c r="E106" s="62">
        <v>984</v>
      </c>
      <c r="F106" s="63" t="s">
        <v>120</v>
      </c>
      <c r="G106" s="62">
        <v>9950000560</v>
      </c>
      <c r="H106" s="62"/>
      <c r="I106" s="64">
        <f>SUM(I107)</f>
        <v>882.1</v>
      </c>
      <c r="J106" s="64">
        <f>SUM(J107)</f>
        <v>925.1</v>
      </c>
      <c r="K106" s="64">
        <f>SUM(K107)</f>
        <v>967.4</v>
      </c>
    </row>
    <row r="107" spans="2:11" ht="43.5" customHeight="1">
      <c r="B107" s="143" t="s">
        <v>80</v>
      </c>
      <c r="C107" s="146"/>
      <c r="D107" s="147"/>
      <c r="E107" s="62">
        <v>984</v>
      </c>
      <c r="F107" s="63" t="s">
        <v>120</v>
      </c>
      <c r="G107" s="62">
        <v>9950000560</v>
      </c>
      <c r="H107" s="62">
        <v>200</v>
      </c>
      <c r="I107" s="64">
        <v>882.1</v>
      </c>
      <c r="J107" s="60">
        <v>925.1</v>
      </c>
      <c r="K107" s="60">
        <v>967.4</v>
      </c>
    </row>
    <row r="108" spans="2:11" ht="33" customHeight="1">
      <c r="B108" s="148" t="s">
        <v>121</v>
      </c>
      <c r="C108" s="149"/>
      <c r="D108" s="150"/>
      <c r="E108" s="69">
        <v>984</v>
      </c>
      <c r="F108" s="70" t="s">
        <v>122</v>
      </c>
      <c r="G108" s="69"/>
      <c r="H108" s="69"/>
      <c r="I108" s="71">
        <f>SUM(I109)</f>
        <v>17147.8</v>
      </c>
      <c r="J108" s="71">
        <f>SUM(J109)</f>
        <v>17966.300000000003</v>
      </c>
      <c r="K108" s="71">
        <f>SUM(K109)</f>
        <v>18892.5</v>
      </c>
    </row>
    <row r="109" spans="2:11" ht="87" customHeight="1">
      <c r="B109" s="167" t="s">
        <v>106</v>
      </c>
      <c r="C109" s="167"/>
      <c r="D109" s="167"/>
      <c r="E109" s="57">
        <v>984</v>
      </c>
      <c r="F109" s="58" t="s">
        <v>122</v>
      </c>
      <c r="G109" s="57">
        <v>9930000462</v>
      </c>
      <c r="H109" s="57"/>
      <c r="I109" s="59">
        <f>SUM(I110:I111)</f>
        <v>17147.8</v>
      </c>
      <c r="J109" s="59">
        <f>SUM(J110:J111)</f>
        <v>17966.300000000003</v>
      </c>
      <c r="K109" s="59">
        <f>SUM(K110:K111)</f>
        <v>18892.5</v>
      </c>
    </row>
    <row r="110" spans="2:11" ht="113.25" customHeight="1">
      <c r="B110" s="143" t="s">
        <v>123</v>
      </c>
      <c r="C110" s="146"/>
      <c r="D110" s="147"/>
      <c r="E110" s="57">
        <v>984</v>
      </c>
      <c r="F110" s="58" t="s">
        <v>122</v>
      </c>
      <c r="G110" s="57">
        <v>9930000462</v>
      </c>
      <c r="H110" s="58" t="s">
        <v>124</v>
      </c>
      <c r="I110" s="64">
        <v>12286.5</v>
      </c>
      <c r="J110" s="61">
        <v>12868.2</v>
      </c>
      <c r="K110" s="60">
        <v>13561.4</v>
      </c>
    </row>
    <row r="111" spans="2:11" ht="42.75" customHeight="1">
      <c r="B111" s="143" t="s">
        <v>80</v>
      </c>
      <c r="C111" s="146"/>
      <c r="D111" s="147"/>
      <c r="E111" s="57">
        <v>984</v>
      </c>
      <c r="F111" s="58" t="s">
        <v>122</v>
      </c>
      <c r="G111" s="57">
        <v>9930000462</v>
      </c>
      <c r="H111" s="58" t="s">
        <v>105</v>
      </c>
      <c r="I111" s="64">
        <v>4861.3</v>
      </c>
      <c r="J111" s="60">
        <v>5098.1</v>
      </c>
      <c r="K111" s="61">
        <v>5331.1</v>
      </c>
    </row>
    <row r="112" spans="2:11" s="47" customFormat="1" ht="18" customHeight="1">
      <c r="B112" s="151" t="s">
        <v>125</v>
      </c>
      <c r="C112" s="152"/>
      <c r="D112" s="153"/>
      <c r="E112" s="66">
        <v>984</v>
      </c>
      <c r="F112" s="66">
        <v>1000</v>
      </c>
      <c r="G112" s="66"/>
      <c r="H112" s="66"/>
      <c r="I112" s="68">
        <f>SUM(I113+I121+I118)</f>
        <v>29503.6</v>
      </c>
      <c r="J112" s="68">
        <f>SUM(J113+J121+J118)</f>
        <v>30939.8</v>
      </c>
      <c r="K112" s="68">
        <f>SUM(K113+K121+K118)</f>
        <v>32353.800000000003</v>
      </c>
    </row>
    <row r="113" spans="2:11" ht="16.5" customHeight="1">
      <c r="B113" s="148" t="s">
        <v>126</v>
      </c>
      <c r="C113" s="149"/>
      <c r="D113" s="150"/>
      <c r="E113" s="69">
        <v>984</v>
      </c>
      <c r="F113" s="69">
        <v>1001</v>
      </c>
      <c r="G113" s="69"/>
      <c r="H113" s="69"/>
      <c r="I113" s="71">
        <f>SUM(I114+I116)</f>
        <v>1683.6</v>
      </c>
      <c r="J113" s="71">
        <f>SUM(J114+J116)</f>
        <v>1765.2</v>
      </c>
      <c r="K113" s="71">
        <f>SUM(K114+K116)</f>
        <v>1845.8999999999999</v>
      </c>
    </row>
    <row r="114" spans="2:11" s="47" customFormat="1" ht="60" customHeight="1">
      <c r="B114" s="143" t="s">
        <v>127</v>
      </c>
      <c r="C114" s="146"/>
      <c r="D114" s="147"/>
      <c r="E114" s="57">
        <v>984</v>
      </c>
      <c r="F114" s="57">
        <v>1001</v>
      </c>
      <c r="G114" s="57">
        <v>9920000231</v>
      </c>
      <c r="H114" s="57"/>
      <c r="I114" s="59">
        <f>SUM(I115)</f>
        <v>609.5</v>
      </c>
      <c r="J114" s="59">
        <f>SUM(J115)</f>
        <v>639</v>
      </c>
      <c r="K114" s="59">
        <f>SUM(K115)</f>
        <v>668.3</v>
      </c>
    </row>
    <row r="115" spans="2:11" s="47" customFormat="1" ht="30" customHeight="1">
      <c r="B115" s="143" t="s">
        <v>128</v>
      </c>
      <c r="C115" s="146"/>
      <c r="D115" s="147"/>
      <c r="E115" s="57">
        <v>984</v>
      </c>
      <c r="F115" s="57">
        <v>1001</v>
      </c>
      <c r="G115" s="57">
        <v>9920000231</v>
      </c>
      <c r="H115" s="58" t="s">
        <v>129</v>
      </c>
      <c r="I115" s="59">
        <v>609.5</v>
      </c>
      <c r="J115" s="61">
        <v>639</v>
      </c>
      <c r="K115" s="60">
        <v>668.3</v>
      </c>
    </row>
    <row r="116" spans="2:11" s="47" customFormat="1" ht="60" customHeight="1">
      <c r="B116" s="143" t="s">
        <v>130</v>
      </c>
      <c r="C116" s="146"/>
      <c r="D116" s="147"/>
      <c r="E116" s="57">
        <v>984</v>
      </c>
      <c r="F116" s="57">
        <v>1001</v>
      </c>
      <c r="G116" s="57">
        <v>9920000240</v>
      </c>
      <c r="H116" s="57"/>
      <c r="I116" s="59">
        <f>SUM(I117)</f>
        <v>1074.1</v>
      </c>
      <c r="J116" s="59">
        <f>SUM(J117)</f>
        <v>1126.2</v>
      </c>
      <c r="K116" s="59">
        <f>SUM(K117)</f>
        <v>1177.6</v>
      </c>
    </row>
    <row r="117" spans="2:11" s="47" customFormat="1" ht="30" customHeight="1">
      <c r="B117" s="143" t="s">
        <v>128</v>
      </c>
      <c r="C117" s="146"/>
      <c r="D117" s="147"/>
      <c r="E117" s="57">
        <v>984</v>
      </c>
      <c r="F117" s="57">
        <v>1001</v>
      </c>
      <c r="G117" s="57">
        <v>9920000240</v>
      </c>
      <c r="H117" s="58" t="s">
        <v>129</v>
      </c>
      <c r="I117" s="59">
        <v>1074.1</v>
      </c>
      <c r="J117" s="60">
        <v>1126.2</v>
      </c>
      <c r="K117" s="60">
        <v>1177.6</v>
      </c>
    </row>
    <row r="118" spans="2:11" s="47" customFormat="1" ht="15" customHeight="1">
      <c r="B118" s="148" t="s">
        <v>131</v>
      </c>
      <c r="C118" s="149"/>
      <c r="D118" s="150"/>
      <c r="E118" s="69">
        <v>984</v>
      </c>
      <c r="F118" s="69">
        <v>1003</v>
      </c>
      <c r="G118" s="69"/>
      <c r="H118" s="70"/>
      <c r="I118" s="71">
        <f aca="true" t="shared" si="3" ref="I118:K119">SUM(I119)</f>
        <v>1387.3</v>
      </c>
      <c r="J118" s="71">
        <f t="shared" si="3"/>
        <v>1454.5</v>
      </c>
      <c r="K118" s="71">
        <f t="shared" si="3"/>
        <v>1521</v>
      </c>
    </row>
    <row r="119" spans="2:11" s="47" customFormat="1" ht="57" customHeight="1">
      <c r="B119" s="143" t="s">
        <v>132</v>
      </c>
      <c r="C119" s="146"/>
      <c r="D119" s="147"/>
      <c r="E119" s="57">
        <v>984</v>
      </c>
      <c r="F119" s="57">
        <v>1003</v>
      </c>
      <c r="G119" s="57">
        <v>9920000232</v>
      </c>
      <c r="H119" s="57"/>
      <c r="I119" s="59">
        <f t="shared" si="3"/>
        <v>1387.3</v>
      </c>
      <c r="J119" s="59">
        <f t="shared" si="3"/>
        <v>1454.5</v>
      </c>
      <c r="K119" s="59">
        <f t="shared" si="3"/>
        <v>1521</v>
      </c>
    </row>
    <row r="120" spans="2:11" s="47" customFormat="1" ht="32.25" customHeight="1">
      <c r="B120" s="143" t="s">
        <v>128</v>
      </c>
      <c r="C120" s="146"/>
      <c r="D120" s="147"/>
      <c r="E120" s="57">
        <v>984</v>
      </c>
      <c r="F120" s="57">
        <v>1003</v>
      </c>
      <c r="G120" s="57">
        <v>9920000232</v>
      </c>
      <c r="H120" s="58" t="s">
        <v>129</v>
      </c>
      <c r="I120" s="59">
        <v>1387.3</v>
      </c>
      <c r="J120" s="60">
        <v>1454.5</v>
      </c>
      <c r="K120" s="61">
        <v>1521</v>
      </c>
    </row>
    <row r="121" spans="2:11" s="47" customFormat="1" ht="15" customHeight="1">
      <c r="B121" s="148" t="s">
        <v>133</v>
      </c>
      <c r="C121" s="149"/>
      <c r="D121" s="150"/>
      <c r="E121" s="69">
        <v>984</v>
      </c>
      <c r="F121" s="69">
        <v>1004</v>
      </c>
      <c r="G121" s="69"/>
      <c r="H121" s="69"/>
      <c r="I121" s="71">
        <f>SUM(I122+I124)</f>
        <v>26432.7</v>
      </c>
      <c r="J121" s="71">
        <f>SUM(J122+J124)</f>
        <v>27720.1</v>
      </c>
      <c r="K121" s="71">
        <f>SUM(K122+K124)</f>
        <v>28986.9</v>
      </c>
    </row>
    <row r="122" spans="2:11" s="47" customFormat="1" ht="100.5" customHeight="1">
      <c r="B122" s="167" t="s">
        <v>134</v>
      </c>
      <c r="C122" s="167"/>
      <c r="D122" s="167"/>
      <c r="E122" s="57">
        <v>984</v>
      </c>
      <c r="F122" s="57">
        <v>1004</v>
      </c>
      <c r="G122" s="58" t="s">
        <v>194</v>
      </c>
      <c r="H122" s="57"/>
      <c r="I122" s="59">
        <f>SUM(I123)</f>
        <v>17576.5</v>
      </c>
      <c r="J122" s="59">
        <f>SUM(J123)</f>
        <v>18432.6</v>
      </c>
      <c r="K122" s="59">
        <f>SUM(K123)</f>
        <v>19275.3</v>
      </c>
    </row>
    <row r="123" spans="2:11" ht="30.75" customHeight="1">
      <c r="B123" s="143" t="s">
        <v>128</v>
      </c>
      <c r="C123" s="146"/>
      <c r="D123" s="147"/>
      <c r="E123" s="57">
        <v>984</v>
      </c>
      <c r="F123" s="57">
        <v>1004</v>
      </c>
      <c r="G123" s="58" t="s">
        <v>194</v>
      </c>
      <c r="H123" s="57">
        <v>300</v>
      </c>
      <c r="I123" s="59">
        <v>17576.5</v>
      </c>
      <c r="J123" s="60">
        <v>18432.6</v>
      </c>
      <c r="K123" s="60">
        <v>19275.3</v>
      </c>
    </row>
    <row r="124" spans="2:11" s="47" customFormat="1" ht="90.75" customHeight="1">
      <c r="B124" s="167" t="s">
        <v>135</v>
      </c>
      <c r="C124" s="167"/>
      <c r="D124" s="167"/>
      <c r="E124" s="57">
        <v>984</v>
      </c>
      <c r="F124" s="57">
        <v>1004</v>
      </c>
      <c r="G124" s="58" t="s">
        <v>195</v>
      </c>
      <c r="H124" s="57"/>
      <c r="I124" s="59">
        <f>SUM(I125)</f>
        <v>8856.2</v>
      </c>
      <c r="J124" s="59">
        <f>SUM(J125)</f>
        <v>9287.5</v>
      </c>
      <c r="K124" s="59">
        <f>SUM(K125)</f>
        <v>9711.6</v>
      </c>
    </row>
    <row r="125" spans="2:11" s="47" customFormat="1" ht="30" customHeight="1">
      <c r="B125" s="143" t="s">
        <v>128</v>
      </c>
      <c r="C125" s="146"/>
      <c r="D125" s="147"/>
      <c r="E125" s="57">
        <v>984</v>
      </c>
      <c r="F125" s="57">
        <v>1004</v>
      </c>
      <c r="G125" s="58" t="s">
        <v>195</v>
      </c>
      <c r="H125" s="57">
        <v>300</v>
      </c>
      <c r="I125" s="59">
        <v>8856.2</v>
      </c>
      <c r="J125" s="60">
        <v>9287.5</v>
      </c>
      <c r="K125" s="60">
        <v>9711.6</v>
      </c>
    </row>
    <row r="126" spans="2:11" ht="30" customHeight="1">
      <c r="B126" s="141" t="s">
        <v>136</v>
      </c>
      <c r="C126" s="141"/>
      <c r="D126" s="141"/>
      <c r="E126" s="66">
        <v>984</v>
      </c>
      <c r="F126" s="67" t="s">
        <v>137</v>
      </c>
      <c r="G126" s="66"/>
      <c r="H126" s="66"/>
      <c r="I126" s="68">
        <f>SUM(I127)</f>
        <v>24707.4</v>
      </c>
      <c r="J126" s="68">
        <f>SUM(J127)</f>
        <v>26147.100000000002</v>
      </c>
      <c r="K126" s="68">
        <f>SUM(K127)</f>
        <v>27446.300000000003</v>
      </c>
    </row>
    <row r="127" spans="2:11" ht="17.25" customHeight="1">
      <c r="B127" s="148" t="s">
        <v>138</v>
      </c>
      <c r="C127" s="149"/>
      <c r="D127" s="150"/>
      <c r="E127" s="69">
        <v>984</v>
      </c>
      <c r="F127" s="70" t="s">
        <v>139</v>
      </c>
      <c r="G127" s="69"/>
      <c r="H127" s="69"/>
      <c r="I127" s="71">
        <f>SUM(I134+I132+I128+I130)</f>
        <v>24707.4</v>
      </c>
      <c r="J127" s="71">
        <f>SUM(J134+J132+J128+J130)</f>
        <v>26147.100000000002</v>
      </c>
      <c r="K127" s="71">
        <f>SUM(K134+K132+K128+K130)</f>
        <v>27446.300000000003</v>
      </c>
    </row>
    <row r="128" spans="2:11" ht="126" customHeight="1">
      <c r="B128" s="143" t="s">
        <v>115</v>
      </c>
      <c r="C128" s="146"/>
      <c r="D128" s="147"/>
      <c r="E128" s="57">
        <v>984</v>
      </c>
      <c r="F128" s="58" t="s">
        <v>139</v>
      </c>
      <c r="G128" s="58" t="s">
        <v>116</v>
      </c>
      <c r="H128" s="57"/>
      <c r="I128" s="59">
        <f>SUM(I129)</f>
        <v>300</v>
      </c>
      <c r="J128" s="59">
        <f>SUM(J129)</f>
        <v>314.6</v>
      </c>
      <c r="K128" s="59">
        <f>SUM(K129)</f>
        <v>329</v>
      </c>
    </row>
    <row r="129" spans="2:11" ht="41.25" customHeight="1">
      <c r="B129" s="143" t="s">
        <v>80</v>
      </c>
      <c r="C129" s="146"/>
      <c r="D129" s="147"/>
      <c r="E129" s="57">
        <v>984</v>
      </c>
      <c r="F129" s="58" t="s">
        <v>139</v>
      </c>
      <c r="G129" s="58" t="s">
        <v>116</v>
      </c>
      <c r="H129" s="57">
        <v>200</v>
      </c>
      <c r="I129" s="59">
        <v>300</v>
      </c>
      <c r="J129" s="60">
        <v>314.6</v>
      </c>
      <c r="K129" s="61">
        <v>329</v>
      </c>
    </row>
    <row r="130" spans="2:11" ht="87" customHeight="1">
      <c r="B130" s="143" t="s">
        <v>140</v>
      </c>
      <c r="C130" s="146"/>
      <c r="D130" s="147"/>
      <c r="E130" s="57">
        <v>984</v>
      </c>
      <c r="F130" s="58" t="s">
        <v>139</v>
      </c>
      <c r="G130" s="58" t="s">
        <v>141</v>
      </c>
      <c r="H130" s="57"/>
      <c r="I130" s="59">
        <f>SUM(I131)</f>
        <v>86.5</v>
      </c>
      <c r="J130" s="59">
        <f>SUM(J131)</f>
        <v>90.7</v>
      </c>
      <c r="K130" s="59">
        <f>SUM(K131)</f>
        <v>94.9</v>
      </c>
    </row>
    <row r="131" spans="2:11" ht="43.5" customHeight="1">
      <c r="B131" s="143" t="s">
        <v>80</v>
      </c>
      <c r="C131" s="146"/>
      <c r="D131" s="147"/>
      <c r="E131" s="57">
        <v>984</v>
      </c>
      <c r="F131" s="58" t="s">
        <v>139</v>
      </c>
      <c r="G131" s="58" t="s">
        <v>141</v>
      </c>
      <c r="H131" s="57">
        <v>200</v>
      </c>
      <c r="I131" s="59">
        <v>86.5</v>
      </c>
      <c r="J131" s="60">
        <v>90.7</v>
      </c>
      <c r="K131" s="60">
        <v>94.9</v>
      </c>
    </row>
    <row r="132" spans="2:11" ht="78" customHeight="1">
      <c r="B132" s="143" t="s">
        <v>113</v>
      </c>
      <c r="C132" s="146"/>
      <c r="D132" s="147"/>
      <c r="E132" s="57">
        <v>984</v>
      </c>
      <c r="F132" s="58" t="s">
        <v>139</v>
      </c>
      <c r="G132" s="58" t="s">
        <v>114</v>
      </c>
      <c r="H132" s="57"/>
      <c r="I132" s="59">
        <f>SUM(I133)</f>
        <v>108.7</v>
      </c>
      <c r="J132" s="59">
        <f>SUM(J133)</f>
        <v>113.9</v>
      </c>
      <c r="K132" s="59">
        <f>SUM(K133)</f>
        <v>119.2</v>
      </c>
    </row>
    <row r="133" spans="2:11" ht="44.25" customHeight="1">
      <c r="B133" s="143" t="s">
        <v>80</v>
      </c>
      <c r="C133" s="146"/>
      <c r="D133" s="147"/>
      <c r="E133" s="57">
        <v>984</v>
      </c>
      <c r="F133" s="58" t="s">
        <v>139</v>
      </c>
      <c r="G133" s="58" t="s">
        <v>114</v>
      </c>
      <c r="H133" s="57">
        <v>200</v>
      </c>
      <c r="I133" s="59">
        <v>108.7</v>
      </c>
      <c r="J133" s="60">
        <v>113.9</v>
      </c>
      <c r="K133" s="60">
        <v>119.2</v>
      </c>
    </row>
    <row r="134" spans="2:11" s="47" customFormat="1" ht="84" customHeight="1">
      <c r="B134" s="143" t="s">
        <v>142</v>
      </c>
      <c r="C134" s="144"/>
      <c r="D134" s="145"/>
      <c r="E134" s="57">
        <v>984</v>
      </c>
      <c r="F134" s="58" t="s">
        <v>139</v>
      </c>
      <c r="G134" s="57">
        <v>9930000463</v>
      </c>
      <c r="H134" s="57"/>
      <c r="I134" s="59">
        <f>SUM(I137+I136+I135)</f>
        <v>24212.2</v>
      </c>
      <c r="J134" s="59">
        <f>SUM(J135+J136+J137)</f>
        <v>25627.9</v>
      </c>
      <c r="K134" s="59">
        <f>SUM(K135+K136+K137)</f>
        <v>26903.2</v>
      </c>
    </row>
    <row r="135" spans="2:11" s="47" customFormat="1" ht="113.25" customHeight="1">
      <c r="B135" s="143" t="s">
        <v>123</v>
      </c>
      <c r="C135" s="146"/>
      <c r="D135" s="147"/>
      <c r="E135" s="57">
        <v>984</v>
      </c>
      <c r="F135" s="58" t="s">
        <v>139</v>
      </c>
      <c r="G135" s="57">
        <v>9930000463</v>
      </c>
      <c r="H135" s="57">
        <v>100</v>
      </c>
      <c r="I135" s="59">
        <v>14536.1</v>
      </c>
      <c r="J135" s="61">
        <v>15500</v>
      </c>
      <c r="K135" s="60">
        <v>16313.4</v>
      </c>
    </row>
    <row r="136" spans="2:11" s="47" customFormat="1" ht="45.75" customHeight="1">
      <c r="B136" s="143" t="s">
        <v>80</v>
      </c>
      <c r="C136" s="146"/>
      <c r="D136" s="147"/>
      <c r="E136" s="57">
        <v>984</v>
      </c>
      <c r="F136" s="58" t="s">
        <v>139</v>
      </c>
      <c r="G136" s="57">
        <v>9930000463</v>
      </c>
      <c r="H136" s="57">
        <v>200</v>
      </c>
      <c r="I136" s="59">
        <v>9655.9</v>
      </c>
      <c r="J136" s="60">
        <v>10107.7</v>
      </c>
      <c r="K136" s="60">
        <v>10569.6</v>
      </c>
    </row>
    <row r="137" spans="2:11" s="47" customFormat="1" ht="18.75" customHeight="1">
      <c r="B137" s="143" t="s">
        <v>66</v>
      </c>
      <c r="C137" s="146"/>
      <c r="D137" s="147"/>
      <c r="E137" s="57">
        <v>984</v>
      </c>
      <c r="F137" s="58" t="s">
        <v>139</v>
      </c>
      <c r="G137" s="57">
        <v>9930000463</v>
      </c>
      <c r="H137" s="57">
        <v>800</v>
      </c>
      <c r="I137" s="59">
        <v>20.2</v>
      </c>
      <c r="J137" s="61">
        <v>20.2</v>
      </c>
      <c r="K137" s="60">
        <v>20.2</v>
      </c>
    </row>
    <row r="138" spans="2:11" ht="30.75" customHeight="1">
      <c r="B138" s="151" t="s">
        <v>143</v>
      </c>
      <c r="C138" s="152"/>
      <c r="D138" s="153"/>
      <c r="E138" s="66">
        <v>984</v>
      </c>
      <c r="F138" s="66">
        <v>1200</v>
      </c>
      <c r="G138" s="66"/>
      <c r="H138" s="66"/>
      <c r="I138" s="68">
        <f>SUM(I139+I142)</f>
        <v>11161.2</v>
      </c>
      <c r="J138" s="68">
        <f>SUM(J139+J142)</f>
        <v>11720.300000000001</v>
      </c>
      <c r="K138" s="68">
        <f>SUM(K139+K142)</f>
        <v>12329.4</v>
      </c>
    </row>
    <row r="139" spans="2:11" ht="33" customHeight="1">
      <c r="B139" s="168" t="s">
        <v>144</v>
      </c>
      <c r="C139" s="169"/>
      <c r="D139" s="170"/>
      <c r="E139" s="69">
        <v>984</v>
      </c>
      <c r="F139" s="70" t="s">
        <v>145</v>
      </c>
      <c r="G139" s="69"/>
      <c r="H139" s="69"/>
      <c r="I139" s="71">
        <f aca="true" t="shared" si="4" ref="I139:K140">SUM(I140)</f>
        <v>2731.1</v>
      </c>
      <c r="J139" s="71">
        <f t="shared" si="4"/>
        <v>2864.1</v>
      </c>
      <c r="K139" s="71">
        <f t="shared" si="4"/>
        <v>2995</v>
      </c>
    </row>
    <row r="140" spans="2:11" ht="90" customHeight="1">
      <c r="B140" s="143" t="s">
        <v>104</v>
      </c>
      <c r="C140" s="146"/>
      <c r="D140" s="147"/>
      <c r="E140" s="57">
        <v>984</v>
      </c>
      <c r="F140" s="58" t="s">
        <v>145</v>
      </c>
      <c r="G140" s="58" t="s">
        <v>183</v>
      </c>
      <c r="H140" s="57"/>
      <c r="I140" s="59">
        <f t="shared" si="4"/>
        <v>2731.1</v>
      </c>
      <c r="J140" s="59">
        <f t="shared" si="4"/>
        <v>2864.1</v>
      </c>
      <c r="K140" s="59">
        <f t="shared" si="4"/>
        <v>2995</v>
      </c>
    </row>
    <row r="141" spans="2:11" ht="43.5" customHeight="1">
      <c r="B141" s="143" t="s">
        <v>80</v>
      </c>
      <c r="C141" s="146"/>
      <c r="D141" s="147"/>
      <c r="E141" s="57">
        <v>984</v>
      </c>
      <c r="F141" s="58" t="s">
        <v>145</v>
      </c>
      <c r="G141" s="58" t="s">
        <v>183</v>
      </c>
      <c r="H141" s="58" t="s">
        <v>105</v>
      </c>
      <c r="I141" s="59">
        <v>2731.1</v>
      </c>
      <c r="J141" s="61">
        <v>2864.1</v>
      </c>
      <c r="K141" s="61">
        <v>2995</v>
      </c>
    </row>
    <row r="142" spans="2:11" s="49" customFormat="1" ht="33" customHeight="1">
      <c r="B142" s="148" t="s">
        <v>146</v>
      </c>
      <c r="C142" s="149"/>
      <c r="D142" s="150"/>
      <c r="E142" s="69">
        <v>984</v>
      </c>
      <c r="F142" s="70" t="s">
        <v>147</v>
      </c>
      <c r="G142" s="70"/>
      <c r="H142" s="70"/>
      <c r="I142" s="71">
        <f>SUM(I143)</f>
        <v>8430.1</v>
      </c>
      <c r="J142" s="71">
        <f>SUM(J143)</f>
        <v>8856.2</v>
      </c>
      <c r="K142" s="71">
        <f>SUM(K143)</f>
        <v>9334.4</v>
      </c>
    </row>
    <row r="143" spans="2:11" ht="83.25" customHeight="1">
      <c r="B143" s="143" t="s">
        <v>104</v>
      </c>
      <c r="C143" s="146"/>
      <c r="D143" s="147"/>
      <c r="E143" s="57">
        <v>984</v>
      </c>
      <c r="F143" s="58" t="s">
        <v>147</v>
      </c>
      <c r="G143" s="58" t="s">
        <v>183</v>
      </c>
      <c r="H143" s="58"/>
      <c r="I143" s="59">
        <f>SUM(I144:I145)</f>
        <v>8430.1</v>
      </c>
      <c r="J143" s="59">
        <f>SUM(J144:J145)</f>
        <v>8856.2</v>
      </c>
      <c r="K143" s="59">
        <f>SUM(K144:K145)</f>
        <v>9334.4</v>
      </c>
    </row>
    <row r="144" spans="2:11" ht="111" customHeight="1">
      <c r="B144" s="143" t="s">
        <v>54</v>
      </c>
      <c r="C144" s="146"/>
      <c r="D144" s="147"/>
      <c r="E144" s="57">
        <v>984</v>
      </c>
      <c r="F144" s="58" t="s">
        <v>147</v>
      </c>
      <c r="G144" s="58" t="s">
        <v>183</v>
      </c>
      <c r="H144" s="58" t="s">
        <v>124</v>
      </c>
      <c r="I144" s="59">
        <v>7458.5</v>
      </c>
      <c r="J144" s="61">
        <v>7837.3</v>
      </c>
      <c r="K144" s="60">
        <v>8269</v>
      </c>
    </row>
    <row r="145" spans="2:11" ht="42" customHeight="1">
      <c r="B145" s="143" t="s">
        <v>80</v>
      </c>
      <c r="C145" s="146"/>
      <c r="D145" s="147"/>
      <c r="E145" s="57">
        <v>984</v>
      </c>
      <c r="F145" s="58" t="s">
        <v>147</v>
      </c>
      <c r="G145" s="58" t="s">
        <v>183</v>
      </c>
      <c r="H145" s="58" t="s">
        <v>105</v>
      </c>
      <c r="I145" s="59">
        <v>971.6</v>
      </c>
      <c r="J145" s="61">
        <v>1018.9</v>
      </c>
      <c r="K145" s="60">
        <v>1065.4</v>
      </c>
    </row>
    <row r="146" spans="2:11" ht="15" customHeight="1">
      <c r="B146" s="171" t="s">
        <v>199</v>
      </c>
      <c r="C146" s="171"/>
      <c r="D146" s="171"/>
      <c r="E146" s="66"/>
      <c r="F146" s="67"/>
      <c r="G146" s="67"/>
      <c r="H146" s="67"/>
      <c r="I146" s="68">
        <f>SUM(I6+I28)</f>
        <v>435753.30000000005</v>
      </c>
      <c r="J146" s="68">
        <f>SUM(J6+J28)</f>
        <v>405097.89999999997</v>
      </c>
      <c r="K146" s="68">
        <f>SUM(K6+K28)</f>
        <v>413251</v>
      </c>
    </row>
    <row r="147" spans="2:11" ht="18.75" customHeight="1">
      <c r="B147" s="172" t="s">
        <v>148</v>
      </c>
      <c r="C147" s="172"/>
      <c r="D147" s="172"/>
      <c r="E147" s="66"/>
      <c r="F147" s="67"/>
      <c r="G147" s="67"/>
      <c r="H147" s="67"/>
      <c r="I147" s="68"/>
      <c r="J147" s="61">
        <v>9252.6</v>
      </c>
      <c r="K147" s="61">
        <v>18832.9</v>
      </c>
    </row>
    <row r="148" spans="2:11" ht="15.75">
      <c r="B148" s="171" t="s">
        <v>200</v>
      </c>
      <c r="C148" s="171"/>
      <c r="D148" s="171"/>
      <c r="E148" s="171"/>
      <c r="F148" s="171"/>
      <c r="G148" s="171"/>
      <c r="H148" s="171"/>
      <c r="I148" s="68">
        <f>SUM(I6+I28)</f>
        <v>435753.30000000005</v>
      </c>
      <c r="J148" s="68">
        <f>SUM(J146+J147)</f>
        <v>414350.49999999994</v>
      </c>
      <c r="K148" s="68">
        <f>SUM(K146+K147)</f>
        <v>432083.9</v>
      </c>
    </row>
    <row r="149" spans="2:3" ht="15.75">
      <c r="B149" s="46"/>
      <c r="C149" s="46"/>
    </row>
    <row r="150" spans="2:3" ht="15.75">
      <c r="B150" s="46"/>
      <c r="C150" s="46"/>
    </row>
    <row r="151" spans="2:9" ht="15.75">
      <c r="B151" s="95"/>
      <c r="C151" s="95"/>
      <c r="D151" s="95"/>
      <c r="E151" s="95"/>
      <c r="F151" s="95"/>
      <c r="G151" s="95"/>
      <c r="H151" s="95"/>
      <c r="I151" s="96"/>
    </row>
    <row r="152" spans="2:11" ht="15.75">
      <c r="B152" s="46"/>
      <c r="C152" s="46"/>
      <c r="I152" s="97"/>
      <c r="J152" s="97"/>
      <c r="K152" s="97"/>
    </row>
    <row r="153" spans="2:4" ht="15.75">
      <c r="B153" s="46"/>
      <c r="C153" s="46"/>
      <c r="D153" s="98"/>
    </row>
    <row r="154" spans="2:4" ht="15.75">
      <c r="B154" s="46"/>
      <c r="C154" s="46"/>
      <c r="D154" s="99"/>
    </row>
    <row r="155" spans="2:4" ht="15.75">
      <c r="B155" s="46"/>
      <c r="C155" s="46"/>
      <c r="D155" s="99"/>
    </row>
    <row r="156" spans="2:4" ht="15.75">
      <c r="B156" s="46"/>
      <c r="C156" s="46"/>
      <c r="D156" s="99"/>
    </row>
    <row r="157" spans="2:3" ht="15.75">
      <c r="B157" s="46"/>
      <c r="C157" s="46"/>
    </row>
    <row r="158" spans="2:3" ht="15.75">
      <c r="B158" s="46"/>
      <c r="C158" s="46"/>
    </row>
    <row r="159" spans="2:3" ht="15.75">
      <c r="B159" s="46"/>
      <c r="C159" s="46"/>
    </row>
    <row r="160" spans="2:3" ht="15.75">
      <c r="B160" s="46"/>
      <c r="C160" s="46"/>
    </row>
    <row r="161" spans="2:3" ht="15.75">
      <c r="B161" s="46"/>
      <c r="C161" s="46"/>
    </row>
    <row r="162" spans="2:3" ht="15.75">
      <c r="B162" s="46"/>
      <c r="C162" s="46"/>
    </row>
    <row r="163" spans="2:3" ht="15.75">
      <c r="B163" s="46"/>
      <c r="C163" s="46"/>
    </row>
  </sheetData>
  <sheetProtection/>
  <autoFilter ref="E5:H148"/>
  <mergeCells count="150">
    <mergeCell ref="B148:H148"/>
    <mergeCell ref="B142:D142"/>
    <mergeCell ref="B143:D143"/>
    <mergeCell ref="B144:D144"/>
    <mergeCell ref="B145:D145"/>
    <mergeCell ref="B146:D146"/>
    <mergeCell ref="B147:D147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I3:K3"/>
    <mergeCell ref="B4:D5"/>
    <mergeCell ref="E4:H4"/>
    <mergeCell ref="I4:I5"/>
    <mergeCell ref="J4:K4"/>
    <mergeCell ref="B1:K1"/>
    <mergeCell ref="B2:K2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57"/>
  <sheetViews>
    <sheetView zoomScalePageLayoutView="0" workbookViewId="0" topLeftCell="B115">
      <selection activeCell="M146" sqref="M146"/>
    </sheetView>
  </sheetViews>
  <sheetFormatPr defaultColWidth="9.140625" defaultRowHeight="15"/>
  <cols>
    <col min="1" max="1" width="9.140625" style="46" hidden="1" customWidth="1"/>
    <col min="2" max="2" width="9.140625" style="93" customWidth="1"/>
    <col min="3" max="3" width="3.8515625" style="93" customWidth="1"/>
    <col min="4" max="4" width="18.421875" style="93" customWidth="1"/>
    <col min="5" max="5" width="6.8515625" style="94" customWidth="1"/>
    <col min="6" max="6" width="11.28125" style="94" customWidth="1"/>
    <col min="7" max="7" width="5.7109375" style="94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4.25" customHeight="1">
      <c r="B1" s="136" t="s">
        <v>201</v>
      </c>
      <c r="C1" s="136"/>
      <c r="D1" s="136"/>
      <c r="E1" s="136"/>
      <c r="F1" s="136"/>
      <c r="G1" s="136"/>
      <c r="H1" s="136"/>
      <c r="I1" s="136"/>
      <c r="J1" s="136"/>
    </row>
    <row r="2" spans="2:10" ht="87.75" customHeight="1">
      <c r="B2" s="137" t="s">
        <v>202</v>
      </c>
      <c r="C2" s="137"/>
      <c r="D2" s="137"/>
      <c r="E2" s="137"/>
      <c r="F2" s="137"/>
      <c r="G2" s="137"/>
      <c r="H2" s="137"/>
      <c r="I2" s="137"/>
      <c r="J2" s="137"/>
    </row>
    <row r="3" spans="2:10" ht="21" customHeight="1">
      <c r="B3" s="74"/>
      <c r="C3" s="74"/>
      <c r="D3" s="74"/>
      <c r="E3" s="74"/>
      <c r="F3" s="74"/>
      <c r="G3" s="74"/>
      <c r="H3" s="122" t="s">
        <v>40</v>
      </c>
      <c r="I3" s="122"/>
      <c r="J3" s="122"/>
    </row>
    <row r="4" spans="2:10" ht="15" customHeight="1">
      <c r="B4" s="123" t="s">
        <v>41</v>
      </c>
      <c r="C4" s="124"/>
      <c r="D4" s="125"/>
      <c r="E4" s="130" t="s">
        <v>9</v>
      </c>
      <c r="F4" s="130"/>
      <c r="G4" s="131"/>
      <c r="H4" s="132" t="s">
        <v>42</v>
      </c>
      <c r="I4" s="134" t="s">
        <v>37</v>
      </c>
      <c r="J4" s="135"/>
    </row>
    <row r="5" spans="2:10" ht="98.25" customHeight="1">
      <c r="B5" s="126"/>
      <c r="C5" s="127"/>
      <c r="D5" s="128"/>
      <c r="E5" s="76" t="s">
        <v>198</v>
      </c>
      <c r="F5" s="77" t="s">
        <v>44</v>
      </c>
      <c r="G5" s="76" t="s">
        <v>197</v>
      </c>
      <c r="H5" s="133"/>
      <c r="I5" s="56" t="s">
        <v>45</v>
      </c>
      <c r="J5" s="56" t="s">
        <v>46</v>
      </c>
    </row>
    <row r="6" spans="2:10" ht="31.5" customHeight="1">
      <c r="B6" s="141" t="s">
        <v>48</v>
      </c>
      <c r="C6" s="141"/>
      <c r="D6" s="141"/>
      <c r="E6" s="67" t="s">
        <v>49</v>
      </c>
      <c r="F6" s="66"/>
      <c r="G6" s="66"/>
      <c r="H6" s="68">
        <f>SUM(H7+H10+H18+H26+H29)</f>
        <v>56481.7</v>
      </c>
      <c r="I6" s="68">
        <f>SUM(I7+I10+I18+I26+I29)</f>
        <v>59112.399999999994</v>
      </c>
      <c r="J6" s="68">
        <f>SUM(J7+J10+J18+J26+J29)</f>
        <v>61807.399999999994</v>
      </c>
    </row>
    <row r="7" spans="2:10" s="49" customFormat="1" ht="58.5" customHeight="1">
      <c r="B7" s="142" t="s">
        <v>50</v>
      </c>
      <c r="C7" s="142"/>
      <c r="D7" s="142"/>
      <c r="E7" s="70" t="s">
        <v>51</v>
      </c>
      <c r="F7" s="69" t="s">
        <v>52</v>
      </c>
      <c r="G7" s="69"/>
      <c r="H7" s="71">
        <f>H8</f>
        <v>1843.3</v>
      </c>
      <c r="I7" s="82">
        <f>SUM(I8)</f>
        <v>1922.7</v>
      </c>
      <c r="J7" s="83">
        <f>SUM(J8)</f>
        <v>2021</v>
      </c>
    </row>
    <row r="8" spans="2:10" s="47" customFormat="1" ht="70.5" customHeight="1">
      <c r="B8" s="143" t="s">
        <v>53</v>
      </c>
      <c r="C8" s="144"/>
      <c r="D8" s="145"/>
      <c r="E8" s="58" t="s">
        <v>51</v>
      </c>
      <c r="F8" s="58" t="s">
        <v>157</v>
      </c>
      <c r="G8" s="57"/>
      <c r="H8" s="59">
        <f>SUM(H9)</f>
        <v>1843.3</v>
      </c>
      <c r="I8" s="60">
        <f>SUM(I9)</f>
        <v>1922.7</v>
      </c>
      <c r="J8" s="61">
        <f>SUM(J9)</f>
        <v>2021</v>
      </c>
    </row>
    <row r="9" spans="2:10" s="47" customFormat="1" ht="113.25" customHeight="1">
      <c r="B9" s="143" t="s">
        <v>54</v>
      </c>
      <c r="C9" s="146"/>
      <c r="D9" s="147"/>
      <c r="E9" s="58" t="s">
        <v>51</v>
      </c>
      <c r="F9" s="58" t="s">
        <v>157</v>
      </c>
      <c r="G9" s="57">
        <v>100</v>
      </c>
      <c r="H9" s="59">
        <v>1843.3</v>
      </c>
      <c r="I9" s="60">
        <v>1922.7</v>
      </c>
      <c r="J9" s="61">
        <v>2021</v>
      </c>
    </row>
    <row r="10" spans="2:10" ht="88.5" customHeight="1">
      <c r="B10" s="142" t="s">
        <v>55</v>
      </c>
      <c r="C10" s="142"/>
      <c r="D10" s="142"/>
      <c r="E10" s="70" t="s">
        <v>56</v>
      </c>
      <c r="F10" s="69"/>
      <c r="G10" s="69"/>
      <c r="H10" s="71">
        <f>SUM(H11+H13+H15)</f>
        <v>6656.4</v>
      </c>
      <c r="I10" s="82">
        <f>SUM(I11+I13+I15)</f>
        <v>6977.5</v>
      </c>
      <c r="J10" s="82">
        <f>SUM(J11+J13+J15)</f>
        <v>7294.6</v>
      </c>
    </row>
    <row r="11" spans="2:10" s="47" customFormat="1" ht="73.5" customHeight="1">
      <c r="B11" s="143" t="s">
        <v>57</v>
      </c>
      <c r="C11" s="146"/>
      <c r="D11" s="147"/>
      <c r="E11" s="58" t="s">
        <v>56</v>
      </c>
      <c r="F11" s="58" t="s">
        <v>158</v>
      </c>
      <c r="G11" s="57"/>
      <c r="H11" s="59">
        <f>SUM(H12)</f>
        <v>1559.7</v>
      </c>
      <c r="I11" s="60">
        <f>SUM(I12)</f>
        <v>1635.3</v>
      </c>
      <c r="J11" s="60">
        <f>SUM(J12)</f>
        <v>1710.1</v>
      </c>
    </row>
    <row r="12" spans="2:10" ht="116.25" customHeight="1">
      <c r="B12" s="143" t="s">
        <v>58</v>
      </c>
      <c r="C12" s="146"/>
      <c r="D12" s="147"/>
      <c r="E12" s="58" t="s">
        <v>56</v>
      </c>
      <c r="F12" s="58" t="s">
        <v>158</v>
      </c>
      <c r="G12" s="57">
        <v>100</v>
      </c>
      <c r="H12" s="59">
        <v>1559.7</v>
      </c>
      <c r="I12" s="60">
        <v>1635.3</v>
      </c>
      <c r="J12" s="60">
        <v>1710.1</v>
      </c>
    </row>
    <row r="13" spans="2:10" s="47" customFormat="1" ht="84" customHeight="1">
      <c r="B13" s="143" t="s">
        <v>59</v>
      </c>
      <c r="C13" s="146"/>
      <c r="D13" s="147"/>
      <c r="E13" s="58" t="s">
        <v>56</v>
      </c>
      <c r="F13" s="58" t="s">
        <v>159</v>
      </c>
      <c r="G13" s="57"/>
      <c r="H13" s="59">
        <f>SUM(H14)</f>
        <v>316.8</v>
      </c>
      <c r="I13" s="60">
        <f>SUM(I14)</f>
        <v>332.2</v>
      </c>
      <c r="J13" s="60">
        <f>SUM(J14)</f>
        <v>347.4</v>
      </c>
    </row>
    <row r="14" spans="2:10" ht="111.75" customHeight="1">
      <c r="B14" s="143" t="s">
        <v>54</v>
      </c>
      <c r="C14" s="146"/>
      <c r="D14" s="147"/>
      <c r="E14" s="58" t="s">
        <v>56</v>
      </c>
      <c r="F14" s="58" t="s">
        <v>159</v>
      </c>
      <c r="G14" s="57">
        <v>100</v>
      </c>
      <c r="H14" s="59">
        <v>316.8</v>
      </c>
      <c r="I14" s="60">
        <v>332.2</v>
      </c>
      <c r="J14" s="60">
        <v>347.4</v>
      </c>
    </row>
    <row r="15" spans="2:10" s="47" customFormat="1" ht="59.25" customHeight="1">
      <c r="B15" s="143" t="s">
        <v>60</v>
      </c>
      <c r="C15" s="146"/>
      <c r="D15" s="147"/>
      <c r="E15" s="58" t="s">
        <v>56</v>
      </c>
      <c r="F15" s="58" t="s">
        <v>160</v>
      </c>
      <c r="G15" s="57"/>
      <c r="H15" s="59">
        <f>SUM(H16+H17)</f>
        <v>4779.9</v>
      </c>
      <c r="I15" s="61">
        <f>SUM(I16+I17)</f>
        <v>5010</v>
      </c>
      <c r="J15" s="60">
        <f>SUM(J16+J17)</f>
        <v>5237.1</v>
      </c>
    </row>
    <row r="16" spans="2:10" ht="111" customHeight="1">
      <c r="B16" s="143" t="s">
        <v>54</v>
      </c>
      <c r="C16" s="146"/>
      <c r="D16" s="147"/>
      <c r="E16" s="58" t="s">
        <v>56</v>
      </c>
      <c r="F16" s="58" t="s">
        <v>160</v>
      </c>
      <c r="G16" s="57">
        <v>100</v>
      </c>
      <c r="H16" s="59">
        <v>4723.5</v>
      </c>
      <c r="I16" s="60">
        <v>4952.6</v>
      </c>
      <c r="J16" s="60">
        <v>5178.8</v>
      </c>
    </row>
    <row r="17" spans="2:10" ht="57.75" customHeight="1">
      <c r="B17" s="143" t="s">
        <v>61</v>
      </c>
      <c r="C17" s="146"/>
      <c r="D17" s="147"/>
      <c r="E17" s="58" t="s">
        <v>56</v>
      </c>
      <c r="F17" s="58" t="s">
        <v>160</v>
      </c>
      <c r="G17" s="57">
        <v>200</v>
      </c>
      <c r="H17" s="64">
        <v>56.4</v>
      </c>
      <c r="I17" s="60">
        <v>57.4</v>
      </c>
      <c r="J17" s="60">
        <v>58.3</v>
      </c>
    </row>
    <row r="18" spans="2:10" s="47" customFormat="1" ht="87" customHeight="1">
      <c r="B18" s="148" t="s">
        <v>72</v>
      </c>
      <c r="C18" s="149"/>
      <c r="D18" s="150"/>
      <c r="E18" s="70" t="s">
        <v>73</v>
      </c>
      <c r="F18" s="69"/>
      <c r="G18" s="69"/>
      <c r="H18" s="71">
        <f>SUM(H19+H23)</f>
        <v>47443.5</v>
      </c>
      <c r="I18" s="71">
        <f>SUM(I19+I23)</f>
        <v>49657.7</v>
      </c>
      <c r="J18" s="71">
        <f>SUM(J19+J23)</f>
        <v>51921.7</v>
      </c>
    </row>
    <row r="19" spans="2:10" s="47" customFormat="1" ht="61.5" customHeight="1">
      <c r="B19" s="143" t="s">
        <v>74</v>
      </c>
      <c r="C19" s="146"/>
      <c r="D19" s="147"/>
      <c r="E19" s="58" t="s">
        <v>73</v>
      </c>
      <c r="F19" s="58" t="s">
        <v>165</v>
      </c>
      <c r="G19" s="57"/>
      <c r="H19" s="59">
        <f>SUM(H20+H21+H22)</f>
        <v>40515.2</v>
      </c>
      <c r="I19" s="59">
        <f>SUM(I20+I21+I22)</f>
        <v>42393.2</v>
      </c>
      <c r="J19" s="59">
        <f>SUM(J20+J21+J22)</f>
        <v>44325.5</v>
      </c>
    </row>
    <row r="20" spans="2:10" ht="112.5" customHeight="1">
      <c r="B20" s="143" t="s">
        <v>54</v>
      </c>
      <c r="C20" s="146"/>
      <c r="D20" s="147"/>
      <c r="E20" s="58" t="s">
        <v>73</v>
      </c>
      <c r="F20" s="58" t="s">
        <v>165</v>
      </c>
      <c r="G20" s="57">
        <v>100</v>
      </c>
      <c r="H20" s="59">
        <v>30745.4</v>
      </c>
      <c r="I20" s="60">
        <v>32233.9</v>
      </c>
      <c r="J20" s="60">
        <v>33703.6</v>
      </c>
    </row>
    <row r="21" spans="2:10" ht="60.75" customHeight="1">
      <c r="B21" s="143" t="s">
        <v>61</v>
      </c>
      <c r="C21" s="146"/>
      <c r="D21" s="147"/>
      <c r="E21" s="58" t="s">
        <v>73</v>
      </c>
      <c r="F21" s="58" t="s">
        <v>165</v>
      </c>
      <c r="G21" s="57">
        <v>200</v>
      </c>
      <c r="H21" s="59">
        <v>9761.1</v>
      </c>
      <c r="I21" s="60">
        <v>10150.6</v>
      </c>
      <c r="J21" s="60">
        <v>10613.2</v>
      </c>
    </row>
    <row r="22" spans="2:10" ht="16.5" customHeight="1">
      <c r="B22" s="143" t="s">
        <v>66</v>
      </c>
      <c r="C22" s="146"/>
      <c r="D22" s="147"/>
      <c r="E22" s="58" t="s">
        <v>73</v>
      </c>
      <c r="F22" s="58" t="s">
        <v>165</v>
      </c>
      <c r="G22" s="57">
        <v>800</v>
      </c>
      <c r="H22" s="59">
        <v>8.7</v>
      </c>
      <c r="I22" s="60">
        <v>8.7</v>
      </c>
      <c r="J22" s="60">
        <v>8.7</v>
      </c>
    </row>
    <row r="23" spans="2:10" ht="87" customHeight="1">
      <c r="B23" s="143" t="s">
        <v>75</v>
      </c>
      <c r="C23" s="146"/>
      <c r="D23" s="147"/>
      <c r="E23" s="58" t="s">
        <v>73</v>
      </c>
      <c r="F23" s="58" t="s">
        <v>166</v>
      </c>
      <c r="G23" s="57"/>
      <c r="H23" s="59">
        <f>SUM(H24+H25)</f>
        <v>6928.3</v>
      </c>
      <c r="I23" s="59">
        <f>SUM(I24+I25)</f>
        <v>7264.5</v>
      </c>
      <c r="J23" s="59">
        <f>SUM(J24+J25)</f>
        <v>7596.2</v>
      </c>
    </row>
    <row r="24" spans="2:10" ht="119.25" customHeight="1">
      <c r="B24" s="143" t="s">
        <v>54</v>
      </c>
      <c r="C24" s="146"/>
      <c r="D24" s="147"/>
      <c r="E24" s="58" t="s">
        <v>73</v>
      </c>
      <c r="F24" s="58" t="s">
        <v>166</v>
      </c>
      <c r="G24" s="57">
        <v>100</v>
      </c>
      <c r="H24" s="59">
        <v>6451.3</v>
      </c>
      <c r="I24" s="60">
        <v>6764.1</v>
      </c>
      <c r="J24" s="61">
        <v>7073</v>
      </c>
    </row>
    <row r="25" spans="2:10" ht="61.5" customHeight="1">
      <c r="B25" s="143" t="s">
        <v>61</v>
      </c>
      <c r="C25" s="146"/>
      <c r="D25" s="147"/>
      <c r="E25" s="58" t="s">
        <v>73</v>
      </c>
      <c r="F25" s="58" t="s">
        <v>166</v>
      </c>
      <c r="G25" s="57">
        <v>200</v>
      </c>
      <c r="H25" s="59">
        <v>477</v>
      </c>
      <c r="I25" s="60">
        <v>500.4</v>
      </c>
      <c r="J25" s="60">
        <v>523.2</v>
      </c>
    </row>
    <row r="26" spans="2:10" s="85" customFormat="1" ht="15.75">
      <c r="B26" s="142" t="s">
        <v>76</v>
      </c>
      <c r="C26" s="142"/>
      <c r="D26" s="142"/>
      <c r="E26" s="70" t="s">
        <v>77</v>
      </c>
      <c r="F26" s="69"/>
      <c r="G26" s="69"/>
      <c r="H26" s="71">
        <f aca="true" t="shared" si="0" ref="H26:J27">H27</f>
        <v>100</v>
      </c>
      <c r="I26" s="71">
        <f t="shared" si="0"/>
        <v>100</v>
      </c>
      <c r="J26" s="71">
        <f t="shared" si="0"/>
        <v>100</v>
      </c>
    </row>
    <row r="27" spans="2:10" s="47" customFormat="1" ht="17.25" customHeight="1">
      <c r="B27" s="143" t="s">
        <v>78</v>
      </c>
      <c r="C27" s="146"/>
      <c r="D27" s="147"/>
      <c r="E27" s="58" t="s">
        <v>77</v>
      </c>
      <c r="F27" s="58" t="s">
        <v>167</v>
      </c>
      <c r="G27" s="58"/>
      <c r="H27" s="59">
        <f t="shared" si="0"/>
        <v>100</v>
      </c>
      <c r="I27" s="59">
        <f t="shared" si="0"/>
        <v>100</v>
      </c>
      <c r="J27" s="59">
        <f t="shared" si="0"/>
        <v>100</v>
      </c>
    </row>
    <row r="28" spans="2:10" ht="18.75" customHeight="1">
      <c r="B28" s="143" t="s">
        <v>66</v>
      </c>
      <c r="C28" s="146"/>
      <c r="D28" s="147"/>
      <c r="E28" s="58" t="s">
        <v>77</v>
      </c>
      <c r="F28" s="58" t="s">
        <v>167</v>
      </c>
      <c r="G28" s="58" t="s">
        <v>79</v>
      </c>
      <c r="H28" s="59">
        <v>100</v>
      </c>
      <c r="I28" s="61">
        <v>100</v>
      </c>
      <c r="J28" s="61">
        <v>100</v>
      </c>
    </row>
    <row r="29" spans="2:10" s="47" customFormat="1" ht="30" customHeight="1">
      <c r="B29" s="154" t="s">
        <v>62</v>
      </c>
      <c r="C29" s="154"/>
      <c r="D29" s="154"/>
      <c r="E29" s="70" t="s">
        <v>63</v>
      </c>
      <c r="F29" s="69"/>
      <c r="G29" s="69"/>
      <c r="H29" s="71">
        <f>SUM(H30+H34+H36+H40+H32+H38)</f>
        <v>438.5</v>
      </c>
      <c r="I29" s="71">
        <f>SUM(I30+I34+I36+I40+I32+I38)</f>
        <v>454.5</v>
      </c>
      <c r="J29" s="71">
        <f>SUM(J30+J34+J36+J40+J32+J38)</f>
        <v>470.09999999999997</v>
      </c>
    </row>
    <row r="30" spans="2:10" s="47" customFormat="1" ht="74.25" customHeight="1">
      <c r="B30" s="143" t="s">
        <v>170</v>
      </c>
      <c r="C30" s="146"/>
      <c r="D30" s="147"/>
      <c r="E30" s="63" t="s">
        <v>63</v>
      </c>
      <c r="F30" s="63" t="s">
        <v>168</v>
      </c>
      <c r="G30" s="62"/>
      <c r="H30" s="64">
        <f>SUM(H31)</f>
        <v>108.2</v>
      </c>
      <c r="I30" s="64">
        <f>SUM(I31)</f>
        <v>113.5</v>
      </c>
      <c r="J30" s="64">
        <f>SUM(J31)</f>
        <v>118.7</v>
      </c>
    </row>
    <row r="31" spans="2:10" s="47" customFormat="1" ht="42.75" customHeight="1">
      <c r="B31" s="155" t="s">
        <v>80</v>
      </c>
      <c r="C31" s="156"/>
      <c r="D31" s="157"/>
      <c r="E31" s="63" t="s">
        <v>63</v>
      </c>
      <c r="F31" s="63" t="s">
        <v>168</v>
      </c>
      <c r="G31" s="62">
        <v>200</v>
      </c>
      <c r="H31" s="64">
        <v>108.2</v>
      </c>
      <c r="I31" s="60">
        <v>113.5</v>
      </c>
      <c r="J31" s="60">
        <v>118.7</v>
      </c>
    </row>
    <row r="32" spans="2:10" s="47" customFormat="1" ht="59.25" customHeight="1">
      <c r="B32" s="143" t="s">
        <v>64</v>
      </c>
      <c r="C32" s="146"/>
      <c r="D32" s="147"/>
      <c r="E32" s="58" t="s">
        <v>63</v>
      </c>
      <c r="F32" s="58" t="s">
        <v>161</v>
      </c>
      <c r="G32" s="57"/>
      <c r="H32" s="59">
        <f>SUM(H33)</f>
        <v>81.6</v>
      </c>
      <c r="I32" s="60">
        <f>SUM(I33)</f>
        <v>85.6</v>
      </c>
      <c r="J32" s="60">
        <f>SUM(J33)</f>
        <v>89.5</v>
      </c>
    </row>
    <row r="33" spans="2:10" s="47" customFormat="1" ht="59.25" customHeight="1">
      <c r="B33" s="143" t="s">
        <v>61</v>
      </c>
      <c r="C33" s="146"/>
      <c r="D33" s="147"/>
      <c r="E33" s="58" t="s">
        <v>63</v>
      </c>
      <c r="F33" s="58" t="s">
        <v>161</v>
      </c>
      <c r="G33" s="57">
        <v>200</v>
      </c>
      <c r="H33" s="59">
        <v>81.6</v>
      </c>
      <c r="I33" s="60">
        <v>85.6</v>
      </c>
      <c r="J33" s="60">
        <v>89.5</v>
      </c>
    </row>
    <row r="34" spans="2:10" ht="127.5" customHeight="1">
      <c r="B34" s="143" t="s">
        <v>171</v>
      </c>
      <c r="C34" s="146"/>
      <c r="D34" s="147"/>
      <c r="E34" s="58" t="s">
        <v>63</v>
      </c>
      <c r="F34" s="58" t="s">
        <v>169</v>
      </c>
      <c r="G34" s="57"/>
      <c r="H34" s="59">
        <f>H35</f>
        <v>86.3</v>
      </c>
      <c r="I34" s="59">
        <f>I35</f>
        <v>90.4</v>
      </c>
      <c r="J34" s="59">
        <f>J35</f>
        <v>94.5</v>
      </c>
    </row>
    <row r="35" spans="2:10" ht="45" customHeight="1">
      <c r="B35" s="143" t="s">
        <v>80</v>
      </c>
      <c r="C35" s="146"/>
      <c r="D35" s="147"/>
      <c r="E35" s="58" t="s">
        <v>63</v>
      </c>
      <c r="F35" s="58" t="s">
        <v>81</v>
      </c>
      <c r="G35" s="57">
        <v>200</v>
      </c>
      <c r="H35" s="59">
        <v>86.3</v>
      </c>
      <c r="I35" s="60">
        <v>90.4</v>
      </c>
      <c r="J35" s="61">
        <v>94.5</v>
      </c>
    </row>
    <row r="36" spans="2:10" s="86" customFormat="1" ht="96.75" customHeight="1">
      <c r="B36" s="143" t="s">
        <v>82</v>
      </c>
      <c r="C36" s="146"/>
      <c r="D36" s="147"/>
      <c r="E36" s="58" t="s">
        <v>63</v>
      </c>
      <c r="F36" s="58" t="s">
        <v>172</v>
      </c>
      <c r="G36" s="57"/>
      <c r="H36" s="59">
        <v>8.8</v>
      </c>
      <c r="I36" s="59">
        <v>9.2</v>
      </c>
      <c r="J36" s="59">
        <v>9.6</v>
      </c>
    </row>
    <row r="37" spans="2:10" s="86" customFormat="1" ht="45" customHeight="1">
      <c r="B37" s="143" t="s">
        <v>83</v>
      </c>
      <c r="C37" s="146"/>
      <c r="D37" s="147"/>
      <c r="E37" s="58" t="s">
        <v>63</v>
      </c>
      <c r="F37" s="58" t="s">
        <v>172</v>
      </c>
      <c r="G37" s="57">
        <v>200</v>
      </c>
      <c r="H37" s="59">
        <v>8.8</v>
      </c>
      <c r="I37" s="65">
        <v>9.2</v>
      </c>
      <c r="J37" s="65">
        <v>9.6</v>
      </c>
    </row>
    <row r="38" spans="2:10" s="86" customFormat="1" ht="47.25" customHeight="1">
      <c r="B38" s="143" t="s">
        <v>65</v>
      </c>
      <c r="C38" s="146"/>
      <c r="D38" s="147"/>
      <c r="E38" s="58" t="s">
        <v>63</v>
      </c>
      <c r="F38" s="58" t="s">
        <v>162</v>
      </c>
      <c r="G38" s="57"/>
      <c r="H38" s="59">
        <f>SUM(H39)</f>
        <v>108</v>
      </c>
      <c r="I38" s="84">
        <f>SUM(I39)</f>
        <v>108</v>
      </c>
      <c r="J38" s="84">
        <f>SUM(J39)</f>
        <v>108</v>
      </c>
    </row>
    <row r="39" spans="2:10" s="86" customFormat="1" ht="20.25" customHeight="1">
      <c r="B39" s="143" t="s">
        <v>66</v>
      </c>
      <c r="C39" s="146"/>
      <c r="D39" s="147"/>
      <c r="E39" s="58" t="s">
        <v>63</v>
      </c>
      <c r="F39" s="58" t="s">
        <v>162</v>
      </c>
      <c r="G39" s="57">
        <v>800</v>
      </c>
      <c r="H39" s="59">
        <v>108</v>
      </c>
      <c r="I39" s="84">
        <v>108</v>
      </c>
      <c r="J39" s="84">
        <v>108</v>
      </c>
    </row>
    <row r="40" spans="2:10" ht="73.5" customHeight="1">
      <c r="B40" s="143" t="s">
        <v>173</v>
      </c>
      <c r="C40" s="146"/>
      <c r="D40" s="147"/>
      <c r="E40" s="58" t="s">
        <v>63</v>
      </c>
      <c r="F40" s="58" t="s">
        <v>174</v>
      </c>
      <c r="G40" s="57"/>
      <c r="H40" s="59">
        <f>SUM(H41)</f>
        <v>45.6</v>
      </c>
      <c r="I40" s="59">
        <f>SUM(I41)</f>
        <v>47.8</v>
      </c>
      <c r="J40" s="59">
        <f>SUM(J41)</f>
        <v>49.8</v>
      </c>
    </row>
    <row r="41" spans="2:10" ht="42" customHeight="1">
      <c r="B41" s="143" t="s">
        <v>80</v>
      </c>
      <c r="C41" s="146"/>
      <c r="D41" s="147"/>
      <c r="E41" s="58" t="s">
        <v>63</v>
      </c>
      <c r="F41" s="58" t="s">
        <v>174</v>
      </c>
      <c r="G41" s="57">
        <v>200</v>
      </c>
      <c r="H41" s="59">
        <v>45.6</v>
      </c>
      <c r="I41" s="60">
        <v>47.8</v>
      </c>
      <c r="J41" s="60">
        <v>49.8</v>
      </c>
    </row>
    <row r="42" spans="2:10" s="47" customFormat="1" ht="60" customHeight="1">
      <c r="B42" s="141" t="s">
        <v>84</v>
      </c>
      <c r="C42" s="141"/>
      <c r="D42" s="141"/>
      <c r="E42" s="67" t="s">
        <v>85</v>
      </c>
      <c r="F42" s="67"/>
      <c r="G42" s="66"/>
      <c r="H42" s="68">
        <f>SUM(H43)</f>
        <v>290.5</v>
      </c>
      <c r="I42" s="68">
        <f>SUM(I43)</f>
        <v>304.6</v>
      </c>
      <c r="J42" s="68">
        <f>SUM(J43)</f>
        <v>318.70000000000005</v>
      </c>
    </row>
    <row r="43" spans="2:10" s="47" customFormat="1" ht="69" customHeight="1">
      <c r="B43" s="142" t="s">
        <v>86</v>
      </c>
      <c r="C43" s="142"/>
      <c r="D43" s="142"/>
      <c r="E43" s="70" t="s">
        <v>87</v>
      </c>
      <c r="F43" s="70"/>
      <c r="G43" s="69"/>
      <c r="H43" s="71">
        <f>SUM(H44+H46)</f>
        <v>290.5</v>
      </c>
      <c r="I43" s="71">
        <f>SUM(I44+I46)</f>
        <v>304.6</v>
      </c>
      <c r="J43" s="71">
        <f>SUM(J44+J46)</f>
        <v>318.70000000000005</v>
      </c>
    </row>
    <row r="44" spans="2:10" s="47" customFormat="1" ht="183" customHeight="1">
      <c r="B44" s="158" t="s">
        <v>175</v>
      </c>
      <c r="C44" s="144"/>
      <c r="D44" s="145"/>
      <c r="E44" s="58" t="s">
        <v>87</v>
      </c>
      <c r="F44" s="58" t="s">
        <v>176</v>
      </c>
      <c r="G44" s="57"/>
      <c r="H44" s="59">
        <f>SUM(H45)</f>
        <v>68</v>
      </c>
      <c r="I44" s="59">
        <f>SUM(I45)</f>
        <v>71.3</v>
      </c>
      <c r="J44" s="59">
        <f>SUM(J45)</f>
        <v>74.4</v>
      </c>
    </row>
    <row r="45" spans="2:10" ht="43.5" customHeight="1">
      <c r="B45" s="143" t="s">
        <v>80</v>
      </c>
      <c r="C45" s="146"/>
      <c r="D45" s="147"/>
      <c r="E45" s="58" t="s">
        <v>87</v>
      </c>
      <c r="F45" s="58" t="s">
        <v>176</v>
      </c>
      <c r="G45" s="57">
        <v>200</v>
      </c>
      <c r="H45" s="59">
        <v>68</v>
      </c>
      <c r="I45" s="60">
        <v>71.3</v>
      </c>
      <c r="J45" s="60">
        <v>74.4</v>
      </c>
    </row>
    <row r="46" spans="2:10" s="47" customFormat="1" ht="123.75" customHeight="1">
      <c r="B46" s="143" t="s">
        <v>178</v>
      </c>
      <c r="C46" s="146"/>
      <c r="D46" s="147"/>
      <c r="E46" s="58" t="s">
        <v>87</v>
      </c>
      <c r="F46" s="58" t="s">
        <v>177</v>
      </c>
      <c r="G46" s="57"/>
      <c r="H46" s="59">
        <f>SUM(H47)</f>
        <v>222.5</v>
      </c>
      <c r="I46" s="59">
        <f>SUM(I47)</f>
        <v>233.3</v>
      </c>
      <c r="J46" s="59">
        <f>SUM(J47)</f>
        <v>244.3</v>
      </c>
    </row>
    <row r="47" spans="2:10" ht="42.75" customHeight="1">
      <c r="B47" s="143" t="s">
        <v>80</v>
      </c>
      <c r="C47" s="146"/>
      <c r="D47" s="147"/>
      <c r="E47" s="58" t="s">
        <v>87</v>
      </c>
      <c r="F47" s="58" t="s">
        <v>177</v>
      </c>
      <c r="G47" s="57">
        <v>200</v>
      </c>
      <c r="H47" s="59">
        <v>222.5</v>
      </c>
      <c r="I47" s="60">
        <v>233.3</v>
      </c>
      <c r="J47" s="60">
        <v>244.3</v>
      </c>
    </row>
    <row r="48" spans="2:10" ht="30" customHeight="1">
      <c r="B48" s="151" t="s">
        <v>88</v>
      </c>
      <c r="C48" s="152"/>
      <c r="D48" s="153"/>
      <c r="E48" s="67" t="s">
        <v>89</v>
      </c>
      <c r="F48" s="67"/>
      <c r="G48" s="66"/>
      <c r="H48" s="68">
        <f>SUM(H49+H52+H57)</f>
        <v>125326.1</v>
      </c>
      <c r="I48" s="68">
        <f>SUM(I49+I52+I57)</f>
        <v>130689.4</v>
      </c>
      <c r="J48" s="68">
        <f>SUM(J49+J52+J57)</f>
        <v>136585.7</v>
      </c>
    </row>
    <row r="49" spans="2:10" ht="16.5" customHeight="1">
      <c r="B49" s="148" t="s">
        <v>90</v>
      </c>
      <c r="C49" s="159"/>
      <c r="D49" s="160"/>
      <c r="E49" s="70" t="s">
        <v>91</v>
      </c>
      <c r="F49" s="70"/>
      <c r="G49" s="69"/>
      <c r="H49" s="71">
        <f aca="true" t="shared" si="1" ref="H49:J50">SUM(H50)</f>
        <v>2090.2</v>
      </c>
      <c r="I49" s="71">
        <f t="shared" si="1"/>
        <v>2112.4</v>
      </c>
      <c r="J49" s="71">
        <f t="shared" si="1"/>
        <v>2134.3</v>
      </c>
    </row>
    <row r="50" spans="2:10" s="47" customFormat="1" ht="82.5" customHeight="1">
      <c r="B50" s="155" t="s">
        <v>180</v>
      </c>
      <c r="C50" s="156"/>
      <c r="D50" s="157"/>
      <c r="E50" s="63" t="s">
        <v>91</v>
      </c>
      <c r="F50" s="63" t="s">
        <v>179</v>
      </c>
      <c r="G50" s="62"/>
      <c r="H50" s="64">
        <f t="shared" si="1"/>
        <v>2090.2</v>
      </c>
      <c r="I50" s="64">
        <f t="shared" si="1"/>
        <v>2112.4</v>
      </c>
      <c r="J50" s="64">
        <f t="shared" si="1"/>
        <v>2134.3</v>
      </c>
    </row>
    <row r="51" spans="2:10" ht="43.5" customHeight="1">
      <c r="B51" s="143" t="s">
        <v>80</v>
      </c>
      <c r="C51" s="146"/>
      <c r="D51" s="147"/>
      <c r="E51" s="63" t="s">
        <v>91</v>
      </c>
      <c r="F51" s="63" t="s">
        <v>179</v>
      </c>
      <c r="G51" s="62">
        <v>200</v>
      </c>
      <c r="H51" s="64">
        <v>2090.2</v>
      </c>
      <c r="I51" s="60">
        <v>2112.4</v>
      </c>
      <c r="J51" s="60">
        <v>2134.3</v>
      </c>
    </row>
    <row r="52" spans="2:10" s="48" customFormat="1" ht="31.5" customHeight="1">
      <c r="B52" s="148" t="s">
        <v>92</v>
      </c>
      <c r="C52" s="159"/>
      <c r="D52" s="160"/>
      <c r="E52" s="70" t="s">
        <v>93</v>
      </c>
      <c r="F52" s="70"/>
      <c r="G52" s="69"/>
      <c r="H52" s="71">
        <f>SUM(H53+H55)</f>
        <v>123213.90000000001</v>
      </c>
      <c r="I52" s="71">
        <f>SUM(I53+I55)</f>
        <v>128554</v>
      </c>
      <c r="J52" s="71">
        <f>SUM(J53+J55)</f>
        <v>134427.40000000002</v>
      </c>
    </row>
    <row r="53" spans="2:10" s="47" customFormat="1" ht="99.75" customHeight="1">
      <c r="B53" s="143" t="s">
        <v>182</v>
      </c>
      <c r="C53" s="144"/>
      <c r="D53" s="145"/>
      <c r="E53" s="58" t="s">
        <v>93</v>
      </c>
      <c r="F53" s="58" t="s">
        <v>181</v>
      </c>
      <c r="G53" s="57"/>
      <c r="H53" s="59">
        <f>SUM(H54)</f>
        <v>122791.1</v>
      </c>
      <c r="I53" s="59">
        <f>SUM(I54)</f>
        <v>128110.6</v>
      </c>
      <c r="J53" s="59">
        <f>SUM(J54)</f>
        <v>133963.7</v>
      </c>
    </row>
    <row r="54" spans="2:10" ht="42" customHeight="1">
      <c r="B54" s="143" t="s">
        <v>80</v>
      </c>
      <c r="C54" s="146"/>
      <c r="D54" s="147"/>
      <c r="E54" s="58" t="s">
        <v>93</v>
      </c>
      <c r="F54" s="58" t="s">
        <v>181</v>
      </c>
      <c r="G54" s="57">
        <v>200</v>
      </c>
      <c r="H54" s="59">
        <v>122791.1</v>
      </c>
      <c r="I54" s="59">
        <v>128110.6</v>
      </c>
      <c r="J54" s="59">
        <v>133963.7</v>
      </c>
    </row>
    <row r="55" spans="2:10" ht="69.75" customHeight="1">
      <c r="B55" s="143" t="s">
        <v>173</v>
      </c>
      <c r="C55" s="146"/>
      <c r="D55" s="147"/>
      <c r="E55" s="58" t="s">
        <v>93</v>
      </c>
      <c r="F55" s="63" t="s">
        <v>174</v>
      </c>
      <c r="G55" s="57"/>
      <c r="H55" s="59">
        <f>SUM(H56)</f>
        <v>422.8</v>
      </c>
      <c r="I55" s="59">
        <f>SUM(I56)</f>
        <v>443.4</v>
      </c>
      <c r="J55" s="59">
        <f>SUM(J56)</f>
        <v>463.7</v>
      </c>
    </row>
    <row r="56" spans="2:10" ht="44.25" customHeight="1">
      <c r="B56" s="143" t="s">
        <v>80</v>
      </c>
      <c r="C56" s="146"/>
      <c r="D56" s="147"/>
      <c r="E56" s="58" t="s">
        <v>93</v>
      </c>
      <c r="F56" s="63" t="s">
        <v>174</v>
      </c>
      <c r="G56" s="57">
        <v>200</v>
      </c>
      <c r="H56" s="59">
        <v>422.8</v>
      </c>
      <c r="I56" s="60">
        <v>443.4</v>
      </c>
      <c r="J56" s="60">
        <v>463.7</v>
      </c>
    </row>
    <row r="57" spans="2:10" s="47" customFormat="1" ht="31.5" customHeight="1">
      <c r="B57" s="142" t="s">
        <v>94</v>
      </c>
      <c r="C57" s="142"/>
      <c r="D57" s="142"/>
      <c r="E57" s="70" t="s">
        <v>95</v>
      </c>
      <c r="F57" s="69"/>
      <c r="G57" s="69"/>
      <c r="H57" s="71">
        <f>H58</f>
        <v>22</v>
      </c>
      <c r="I57" s="71">
        <f>I58</f>
        <v>23</v>
      </c>
      <c r="J57" s="71">
        <f>J58</f>
        <v>24</v>
      </c>
    </row>
    <row r="58" spans="2:10" ht="61.5" customHeight="1">
      <c r="B58" s="143" t="s">
        <v>96</v>
      </c>
      <c r="C58" s="146"/>
      <c r="D58" s="147"/>
      <c r="E58" s="58" t="s">
        <v>95</v>
      </c>
      <c r="F58" s="58" t="s">
        <v>97</v>
      </c>
      <c r="G58" s="57"/>
      <c r="H58" s="59">
        <f>SUM(H59)</f>
        <v>22</v>
      </c>
      <c r="I58" s="59">
        <f>SUM(I59)</f>
        <v>23</v>
      </c>
      <c r="J58" s="59">
        <f>SUM(J59)</f>
        <v>24</v>
      </c>
    </row>
    <row r="59" spans="2:10" s="48" customFormat="1" ht="41.25" customHeight="1">
      <c r="B59" s="143" t="s">
        <v>80</v>
      </c>
      <c r="C59" s="146"/>
      <c r="D59" s="147"/>
      <c r="E59" s="58" t="s">
        <v>95</v>
      </c>
      <c r="F59" s="58" t="s">
        <v>97</v>
      </c>
      <c r="G59" s="57">
        <v>200</v>
      </c>
      <c r="H59" s="59">
        <v>22</v>
      </c>
      <c r="I59" s="61">
        <v>23</v>
      </c>
      <c r="J59" s="61">
        <v>24</v>
      </c>
    </row>
    <row r="60" spans="2:10" s="48" customFormat="1" ht="27.75" customHeight="1">
      <c r="B60" s="161" t="s">
        <v>98</v>
      </c>
      <c r="C60" s="162"/>
      <c r="D60" s="163"/>
      <c r="E60" s="88" t="s">
        <v>99</v>
      </c>
      <c r="F60" s="87"/>
      <c r="G60" s="87"/>
      <c r="H60" s="73">
        <f>H61</f>
        <v>154153.5</v>
      </c>
      <c r="I60" s="73">
        <f>I61</f>
        <v>110413.40000000001</v>
      </c>
      <c r="J60" s="73">
        <f>J61</f>
        <v>104872.09999999999</v>
      </c>
    </row>
    <row r="61" spans="2:10" s="47" customFormat="1" ht="17.25" customHeight="1">
      <c r="B61" s="164" t="s">
        <v>100</v>
      </c>
      <c r="C61" s="165"/>
      <c r="D61" s="166"/>
      <c r="E61" s="90" t="s">
        <v>101</v>
      </c>
      <c r="F61" s="89"/>
      <c r="G61" s="89"/>
      <c r="H61" s="72">
        <f>SUM(H62+H64+L61+H66+H68+H70)</f>
        <v>154153.5</v>
      </c>
      <c r="I61" s="72">
        <f>SUM(I62+I64+I66+I68+I70)</f>
        <v>110413.40000000001</v>
      </c>
      <c r="J61" s="72">
        <f>SUM(J62+J64+J66+J68+J70)</f>
        <v>104872.09999999999</v>
      </c>
    </row>
    <row r="62" spans="2:18" s="47" customFormat="1" ht="47.25" customHeight="1">
      <c r="B62" s="143" t="s">
        <v>102</v>
      </c>
      <c r="C62" s="146"/>
      <c r="D62" s="147"/>
      <c r="E62" s="58" t="s">
        <v>101</v>
      </c>
      <c r="F62" s="63" t="s">
        <v>103</v>
      </c>
      <c r="G62" s="57"/>
      <c r="H62" s="59">
        <f>SUM(H63:H63)</f>
        <v>17349.3</v>
      </c>
      <c r="I62" s="59">
        <f>SUM(I63:I63)</f>
        <v>17215</v>
      </c>
      <c r="J62" s="59">
        <f>SUM(J63:J63)</f>
        <v>15120</v>
      </c>
      <c r="R62" s="91"/>
    </row>
    <row r="63" spans="2:10" s="47" customFormat="1" ht="42" customHeight="1">
      <c r="B63" s="143" t="s">
        <v>80</v>
      </c>
      <c r="C63" s="146"/>
      <c r="D63" s="147"/>
      <c r="E63" s="58" t="s">
        <v>101</v>
      </c>
      <c r="F63" s="63" t="s">
        <v>103</v>
      </c>
      <c r="G63" s="57">
        <v>200</v>
      </c>
      <c r="H63" s="59">
        <v>17349.3</v>
      </c>
      <c r="I63" s="61">
        <v>17215</v>
      </c>
      <c r="J63" s="61">
        <v>15120</v>
      </c>
    </row>
    <row r="64" spans="2:10" s="47" customFormat="1" ht="90.75" customHeight="1">
      <c r="B64" s="143" t="s">
        <v>104</v>
      </c>
      <c r="C64" s="146"/>
      <c r="D64" s="147"/>
      <c r="E64" s="58" t="s">
        <v>101</v>
      </c>
      <c r="F64" s="58" t="s">
        <v>183</v>
      </c>
      <c r="G64" s="57"/>
      <c r="H64" s="59">
        <f>SUM(H65)</f>
        <v>219.3</v>
      </c>
      <c r="I64" s="59">
        <f>SUM(I65)</f>
        <v>230</v>
      </c>
      <c r="J64" s="59">
        <f>SUM(J65)</f>
        <v>240.5</v>
      </c>
    </row>
    <row r="65" spans="2:10" s="47" customFormat="1" ht="42" customHeight="1">
      <c r="B65" s="143" t="s">
        <v>80</v>
      </c>
      <c r="C65" s="146"/>
      <c r="D65" s="147"/>
      <c r="E65" s="58" t="s">
        <v>101</v>
      </c>
      <c r="F65" s="58" t="s">
        <v>183</v>
      </c>
      <c r="G65" s="57">
        <v>200</v>
      </c>
      <c r="H65" s="59">
        <v>219.3</v>
      </c>
      <c r="I65" s="61">
        <v>230</v>
      </c>
      <c r="J65" s="60">
        <v>240.5</v>
      </c>
    </row>
    <row r="66" spans="2:10" s="47" customFormat="1" ht="45" customHeight="1">
      <c r="B66" s="143" t="s">
        <v>184</v>
      </c>
      <c r="C66" s="146"/>
      <c r="D66" s="147"/>
      <c r="E66" s="63" t="s">
        <v>101</v>
      </c>
      <c r="F66" s="63" t="s">
        <v>185</v>
      </c>
      <c r="G66" s="63"/>
      <c r="H66" s="92">
        <f>SUM(H67)</f>
        <v>71821.9</v>
      </c>
      <c r="I66" s="92">
        <f>SUM(I67)</f>
        <v>14110.6</v>
      </c>
      <c r="J66" s="92">
        <f>SUM(J67)</f>
        <v>32279.6</v>
      </c>
    </row>
    <row r="67" spans="2:10" ht="42.75" customHeight="1">
      <c r="B67" s="143" t="s">
        <v>80</v>
      </c>
      <c r="C67" s="146"/>
      <c r="D67" s="147"/>
      <c r="E67" s="63" t="s">
        <v>101</v>
      </c>
      <c r="F67" s="63" t="s">
        <v>185</v>
      </c>
      <c r="G67" s="63" t="s">
        <v>105</v>
      </c>
      <c r="H67" s="92">
        <v>71821.9</v>
      </c>
      <c r="I67" s="60">
        <v>14110.6</v>
      </c>
      <c r="J67" s="61">
        <v>32279.6</v>
      </c>
    </row>
    <row r="68" spans="2:10" ht="58.5" customHeight="1">
      <c r="B68" s="143" t="s">
        <v>186</v>
      </c>
      <c r="C68" s="146"/>
      <c r="D68" s="147"/>
      <c r="E68" s="111" t="s">
        <v>101</v>
      </c>
      <c r="F68" s="63" t="s">
        <v>187</v>
      </c>
      <c r="G68" s="111"/>
      <c r="H68" s="64">
        <f>SUM(H69)</f>
        <v>22721.7</v>
      </c>
      <c r="I68" s="64">
        <f>SUM(I69)</f>
        <v>70206.5</v>
      </c>
      <c r="J68" s="64">
        <f>SUM(J69)</f>
        <v>24112.8</v>
      </c>
    </row>
    <row r="69" spans="2:10" ht="45.75" customHeight="1">
      <c r="B69" s="143" t="s">
        <v>80</v>
      </c>
      <c r="C69" s="146"/>
      <c r="D69" s="147"/>
      <c r="E69" s="111" t="s">
        <v>101</v>
      </c>
      <c r="F69" s="63" t="s">
        <v>187</v>
      </c>
      <c r="G69" s="111" t="s">
        <v>105</v>
      </c>
      <c r="H69" s="64">
        <v>22721.7</v>
      </c>
      <c r="I69" s="60">
        <v>70206.5</v>
      </c>
      <c r="J69" s="60">
        <v>24112.8</v>
      </c>
    </row>
    <row r="70" spans="2:10" s="47" customFormat="1" ht="75.75" customHeight="1">
      <c r="B70" s="143" t="s">
        <v>188</v>
      </c>
      <c r="C70" s="144"/>
      <c r="D70" s="145"/>
      <c r="E70" s="63" t="s">
        <v>101</v>
      </c>
      <c r="F70" s="63" t="s">
        <v>189</v>
      </c>
      <c r="G70" s="63"/>
      <c r="H70" s="59">
        <f>SUM(H71)</f>
        <v>42041.3</v>
      </c>
      <c r="I70" s="59">
        <f>SUM(I71)</f>
        <v>8651.3</v>
      </c>
      <c r="J70" s="59">
        <f>SUM(J71)</f>
        <v>33119.2</v>
      </c>
    </row>
    <row r="71" spans="2:10" ht="41.25" customHeight="1">
      <c r="B71" s="143" t="s">
        <v>80</v>
      </c>
      <c r="C71" s="146"/>
      <c r="D71" s="147"/>
      <c r="E71" s="63" t="s">
        <v>101</v>
      </c>
      <c r="F71" s="63" t="s">
        <v>189</v>
      </c>
      <c r="G71" s="63" t="s">
        <v>105</v>
      </c>
      <c r="H71" s="59">
        <v>42041.3</v>
      </c>
      <c r="I71" s="60">
        <v>8651.3</v>
      </c>
      <c r="J71" s="60">
        <v>33119.2</v>
      </c>
    </row>
    <row r="72" spans="2:10" ht="17.25" customHeight="1">
      <c r="B72" s="151" t="s">
        <v>67</v>
      </c>
      <c r="C72" s="152"/>
      <c r="D72" s="153"/>
      <c r="E72" s="67" t="s">
        <v>68</v>
      </c>
      <c r="F72" s="66"/>
      <c r="G72" s="66"/>
      <c r="H72" s="68">
        <f>SUM(H73+H80+H85)</f>
        <v>2863.9</v>
      </c>
      <c r="I72" s="68">
        <f>SUM(I73+I80+I85)</f>
        <v>3003.5999999999995</v>
      </c>
      <c r="J72" s="68">
        <f>SUM(J73+J80+J85)</f>
        <v>3171.6</v>
      </c>
    </row>
    <row r="73" spans="2:10" ht="47.25" customHeight="1">
      <c r="B73" s="148" t="s">
        <v>69</v>
      </c>
      <c r="C73" s="149"/>
      <c r="D73" s="150"/>
      <c r="E73" s="70" t="s">
        <v>70</v>
      </c>
      <c r="F73" s="69"/>
      <c r="G73" s="69"/>
      <c r="H73" s="71">
        <f>SUM(H76+H74+H78)</f>
        <v>147.4</v>
      </c>
      <c r="I73" s="71">
        <f>SUM(I76+I74+I78)</f>
        <v>154.70000000000002</v>
      </c>
      <c r="J73" s="71">
        <f>SUM(J76+J74+J78)</f>
        <v>192.4</v>
      </c>
    </row>
    <row r="74" spans="2:10" ht="84" customHeight="1">
      <c r="B74" s="143" t="s">
        <v>164</v>
      </c>
      <c r="C74" s="146"/>
      <c r="D74" s="147"/>
      <c r="E74" s="58" t="s">
        <v>70</v>
      </c>
      <c r="F74" s="57">
        <v>9920000180</v>
      </c>
      <c r="G74" s="57"/>
      <c r="H74" s="59">
        <f>SUM(H75)</f>
        <v>18</v>
      </c>
      <c r="I74" s="60">
        <f>SUM(I75)</f>
        <v>18.9</v>
      </c>
      <c r="J74" s="60">
        <f>SUM(J75)</f>
        <v>19.8</v>
      </c>
    </row>
    <row r="75" spans="2:10" ht="60" customHeight="1">
      <c r="B75" s="143" t="s">
        <v>61</v>
      </c>
      <c r="C75" s="146"/>
      <c r="D75" s="147"/>
      <c r="E75" s="58" t="s">
        <v>70</v>
      </c>
      <c r="F75" s="58" t="s">
        <v>163</v>
      </c>
      <c r="G75" s="57">
        <v>200</v>
      </c>
      <c r="H75" s="59">
        <v>18</v>
      </c>
      <c r="I75" s="60">
        <v>18.9</v>
      </c>
      <c r="J75" s="60">
        <v>19.8</v>
      </c>
    </row>
    <row r="76" spans="2:10" ht="89.25" customHeight="1">
      <c r="B76" s="143" t="s">
        <v>190</v>
      </c>
      <c r="C76" s="146"/>
      <c r="D76" s="147"/>
      <c r="E76" s="58" t="s">
        <v>70</v>
      </c>
      <c r="F76" s="57">
        <v>9920000181</v>
      </c>
      <c r="G76" s="57"/>
      <c r="H76" s="59">
        <f>H77</f>
        <v>123.9</v>
      </c>
      <c r="I76" s="59">
        <f>I77</f>
        <v>130</v>
      </c>
      <c r="J76" s="59">
        <f>J77</f>
        <v>136</v>
      </c>
    </row>
    <row r="77" spans="2:10" ht="42.75" customHeight="1">
      <c r="B77" s="143" t="s">
        <v>80</v>
      </c>
      <c r="C77" s="146"/>
      <c r="D77" s="147"/>
      <c r="E77" s="58" t="s">
        <v>70</v>
      </c>
      <c r="F77" s="57">
        <v>9920000181</v>
      </c>
      <c r="G77" s="57">
        <v>200</v>
      </c>
      <c r="H77" s="59">
        <v>123.9</v>
      </c>
      <c r="I77" s="61">
        <v>130</v>
      </c>
      <c r="J77" s="61">
        <v>136</v>
      </c>
    </row>
    <row r="78" spans="2:10" ht="92.25" customHeight="1">
      <c r="B78" s="167" t="s">
        <v>106</v>
      </c>
      <c r="C78" s="167"/>
      <c r="D78" s="167"/>
      <c r="E78" s="58" t="s">
        <v>70</v>
      </c>
      <c r="F78" s="57">
        <v>9930000462</v>
      </c>
      <c r="G78" s="57"/>
      <c r="H78" s="59">
        <f>SUM(H79)</f>
        <v>5.5</v>
      </c>
      <c r="I78" s="59">
        <f>SUM(I79)</f>
        <v>5.8</v>
      </c>
      <c r="J78" s="59">
        <f>SUM(J79)</f>
        <v>36.6</v>
      </c>
    </row>
    <row r="79" spans="2:10" ht="45" customHeight="1">
      <c r="B79" s="143" t="s">
        <v>80</v>
      </c>
      <c r="C79" s="146"/>
      <c r="D79" s="147"/>
      <c r="E79" s="58" t="s">
        <v>70</v>
      </c>
      <c r="F79" s="57">
        <v>9930000462</v>
      </c>
      <c r="G79" s="57">
        <v>200</v>
      </c>
      <c r="H79" s="59">
        <v>5.5</v>
      </c>
      <c r="I79" s="60">
        <v>5.8</v>
      </c>
      <c r="J79" s="60">
        <v>36.6</v>
      </c>
    </row>
    <row r="80" spans="2:10" ht="17.25" customHeight="1">
      <c r="B80" s="148" t="s">
        <v>107</v>
      </c>
      <c r="C80" s="149"/>
      <c r="D80" s="150"/>
      <c r="E80" s="70" t="s">
        <v>108</v>
      </c>
      <c r="F80" s="69"/>
      <c r="G80" s="69"/>
      <c r="H80" s="71">
        <f>SUM(H83+H81)</f>
        <v>2498.5</v>
      </c>
      <c r="I80" s="71">
        <f>SUM(I83+I81)</f>
        <v>2620.2</v>
      </c>
      <c r="J80" s="71">
        <f>SUM(J83+J81)</f>
        <v>2740</v>
      </c>
    </row>
    <row r="81" spans="2:10" ht="58.5" customHeight="1">
      <c r="B81" s="143" t="s">
        <v>109</v>
      </c>
      <c r="C81" s="146"/>
      <c r="D81" s="147"/>
      <c r="E81" s="58" t="s">
        <v>108</v>
      </c>
      <c r="F81" s="58" t="s">
        <v>110</v>
      </c>
      <c r="G81" s="57"/>
      <c r="H81" s="59">
        <f>SUM(H82)</f>
        <v>587.6</v>
      </c>
      <c r="I81" s="59">
        <f>SUM(I82)</f>
        <v>616.2</v>
      </c>
      <c r="J81" s="59">
        <f>SUM(J82)</f>
        <v>644.4</v>
      </c>
    </row>
    <row r="82" spans="2:10" ht="42.75" customHeight="1">
      <c r="B82" s="143" t="s">
        <v>80</v>
      </c>
      <c r="C82" s="146"/>
      <c r="D82" s="147"/>
      <c r="E82" s="58" t="s">
        <v>108</v>
      </c>
      <c r="F82" s="58" t="s">
        <v>110</v>
      </c>
      <c r="G82" s="57">
        <v>200</v>
      </c>
      <c r="H82" s="59">
        <v>587.6</v>
      </c>
      <c r="I82" s="60">
        <v>616.2</v>
      </c>
      <c r="J82" s="60">
        <v>644.4</v>
      </c>
    </row>
    <row r="83" spans="2:10" ht="71.25" customHeight="1">
      <c r="B83" s="155" t="s">
        <v>191</v>
      </c>
      <c r="C83" s="156"/>
      <c r="D83" s="157"/>
      <c r="E83" s="63" t="s">
        <v>108</v>
      </c>
      <c r="F83" s="62">
        <v>9950000560</v>
      </c>
      <c r="G83" s="62"/>
      <c r="H83" s="64">
        <f>SUM(H84)</f>
        <v>1910.9</v>
      </c>
      <c r="I83" s="64">
        <f>SUM(I84)</f>
        <v>2004</v>
      </c>
      <c r="J83" s="64">
        <f>SUM(J84)</f>
        <v>2095.6</v>
      </c>
    </row>
    <row r="84" spans="2:10" s="47" customFormat="1" ht="42" customHeight="1">
      <c r="B84" s="143" t="s">
        <v>80</v>
      </c>
      <c r="C84" s="146"/>
      <c r="D84" s="147"/>
      <c r="E84" s="63" t="s">
        <v>108</v>
      </c>
      <c r="F84" s="62">
        <v>9950000560</v>
      </c>
      <c r="G84" s="62">
        <v>200</v>
      </c>
      <c r="H84" s="64">
        <v>1910.9</v>
      </c>
      <c r="I84" s="61">
        <v>2004</v>
      </c>
      <c r="J84" s="60">
        <v>2095.6</v>
      </c>
    </row>
    <row r="85" spans="2:10" s="47" customFormat="1" ht="30.75" customHeight="1">
      <c r="B85" s="148" t="s">
        <v>111</v>
      </c>
      <c r="C85" s="149"/>
      <c r="D85" s="150"/>
      <c r="E85" s="70" t="s">
        <v>112</v>
      </c>
      <c r="F85" s="69"/>
      <c r="G85" s="69"/>
      <c r="H85" s="71">
        <f>SUM(H86+H88)</f>
        <v>218</v>
      </c>
      <c r="I85" s="71">
        <f>SUM(I86+I88)</f>
        <v>228.7</v>
      </c>
      <c r="J85" s="71">
        <f>SUM(J86+J88)</f>
        <v>239.2</v>
      </c>
    </row>
    <row r="86" spans="2:10" s="47" customFormat="1" ht="77.25" customHeight="1">
      <c r="B86" s="143" t="s">
        <v>113</v>
      </c>
      <c r="C86" s="146"/>
      <c r="D86" s="147"/>
      <c r="E86" s="58" t="s">
        <v>112</v>
      </c>
      <c r="F86" s="58" t="s">
        <v>114</v>
      </c>
      <c r="G86" s="57"/>
      <c r="H86" s="59">
        <f>SUM(H87)</f>
        <v>118</v>
      </c>
      <c r="I86" s="59">
        <f>SUM(I87)</f>
        <v>123.8</v>
      </c>
      <c r="J86" s="59">
        <f>SUM(J87)</f>
        <v>129.5</v>
      </c>
    </row>
    <row r="87" spans="2:10" s="47" customFormat="1" ht="45.75" customHeight="1">
      <c r="B87" s="143" t="s">
        <v>80</v>
      </c>
      <c r="C87" s="146"/>
      <c r="D87" s="147"/>
      <c r="E87" s="58" t="s">
        <v>112</v>
      </c>
      <c r="F87" s="58" t="s">
        <v>114</v>
      </c>
      <c r="G87" s="57">
        <v>200</v>
      </c>
      <c r="H87" s="59">
        <v>118</v>
      </c>
      <c r="I87" s="60">
        <v>123.8</v>
      </c>
      <c r="J87" s="60">
        <v>129.5</v>
      </c>
    </row>
    <row r="88" spans="2:10" s="47" customFormat="1" ht="123" customHeight="1">
      <c r="B88" s="143" t="s">
        <v>115</v>
      </c>
      <c r="C88" s="146"/>
      <c r="D88" s="147"/>
      <c r="E88" s="58" t="s">
        <v>112</v>
      </c>
      <c r="F88" s="58" t="s">
        <v>116</v>
      </c>
      <c r="G88" s="57"/>
      <c r="H88" s="59">
        <f>SUM(H89)</f>
        <v>100</v>
      </c>
      <c r="I88" s="59">
        <f>SUM(I89)</f>
        <v>104.9</v>
      </c>
      <c r="J88" s="59">
        <f>SUM(J89)</f>
        <v>109.7</v>
      </c>
    </row>
    <row r="89" spans="2:10" s="47" customFormat="1" ht="44.25" customHeight="1">
      <c r="B89" s="143" t="s">
        <v>80</v>
      </c>
      <c r="C89" s="146"/>
      <c r="D89" s="147"/>
      <c r="E89" s="58" t="s">
        <v>112</v>
      </c>
      <c r="F89" s="58" t="s">
        <v>116</v>
      </c>
      <c r="G89" s="57">
        <v>200</v>
      </c>
      <c r="H89" s="59">
        <v>100</v>
      </c>
      <c r="I89" s="60">
        <v>104.9</v>
      </c>
      <c r="J89" s="60">
        <v>109.7</v>
      </c>
    </row>
    <row r="90" spans="2:10" ht="29.25" customHeight="1">
      <c r="B90" s="141" t="s">
        <v>117</v>
      </c>
      <c r="C90" s="141"/>
      <c r="D90" s="141"/>
      <c r="E90" s="67" t="s">
        <v>118</v>
      </c>
      <c r="F90" s="66"/>
      <c r="G90" s="66"/>
      <c r="H90" s="68">
        <f>SUM(H91+H102)</f>
        <v>31265.4</v>
      </c>
      <c r="I90" s="68">
        <f>SUM(I91+I102)</f>
        <v>32767.300000000003</v>
      </c>
      <c r="J90" s="68">
        <f>SUM(J91+J102)</f>
        <v>34366</v>
      </c>
    </row>
    <row r="91" spans="2:10" ht="16.5" customHeight="1">
      <c r="B91" s="142" t="s">
        <v>119</v>
      </c>
      <c r="C91" s="142"/>
      <c r="D91" s="142"/>
      <c r="E91" s="70" t="s">
        <v>120</v>
      </c>
      <c r="F91" s="69"/>
      <c r="G91" s="69"/>
      <c r="H91" s="71">
        <f>SUM(H92+H94+H96+H98+H100)</f>
        <v>14117.6</v>
      </c>
      <c r="I91" s="71">
        <f>SUM(I92+I94+I96+I98+I100)</f>
        <v>14801</v>
      </c>
      <c r="J91" s="71">
        <f>SUM(J92+J94+J96+J98+J100)</f>
        <v>15473.499999999998</v>
      </c>
    </row>
    <row r="92" spans="2:10" ht="69.75" customHeight="1">
      <c r="B92" s="143" t="s">
        <v>113</v>
      </c>
      <c r="C92" s="146"/>
      <c r="D92" s="147"/>
      <c r="E92" s="58" t="s">
        <v>120</v>
      </c>
      <c r="F92" s="58" t="s">
        <v>114</v>
      </c>
      <c r="G92" s="57"/>
      <c r="H92" s="59">
        <f>H93</f>
        <v>85</v>
      </c>
      <c r="I92" s="59">
        <f>I93</f>
        <v>85</v>
      </c>
      <c r="J92" s="59">
        <f>J93</f>
        <v>85</v>
      </c>
    </row>
    <row r="93" spans="2:10" ht="42" customHeight="1">
      <c r="B93" s="143" t="s">
        <v>80</v>
      </c>
      <c r="C93" s="146"/>
      <c r="D93" s="147"/>
      <c r="E93" s="58" t="s">
        <v>120</v>
      </c>
      <c r="F93" s="58" t="s">
        <v>114</v>
      </c>
      <c r="G93" s="57">
        <v>200</v>
      </c>
      <c r="H93" s="59">
        <v>85</v>
      </c>
      <c r="I93" s="61">
        <v>85</v>
      </c>
      <c r="J93" s="61">
        <v>85</v>
      </c>
    </row>
    <row r="94" spans="2:10" s="47" customFormat="1" ht="90" customHeight="1">
      <c r="B94" s="167" t="s">
        <v>106</v>
      </c>
      <c r="C94" s="167"/>
      <c r="D94" s="167"/>
      <c r="E94" s="58" t="s">
        <v>120</v>
      </c>
      <c r="F94" s="57">
        <v>9930000462</v>
      </c>
      <c r="G94" s="57"/>
      <c r="H94" s="59">
        <f>SUM(H95)</f>
        <v>1056</v>
      </c>
      <c r="I94" s="59">
        <f>SUM(I95)</f>
        <v>1107.4</v>
      </c>
      <c r="J94" s="59">
        <f>SUM(J95)</f>
        <v>1158</v>
      </c>
    </row>
    <row r="95" spans="2:10" ht="45" customHeight="1">
      <c r="B95" s="143" t="s">
        <v>80</v>
      </c>
      <c r="C95" s="146"/>
      <c r="D95" s="147"/>
      <c r="E95" s="58" t="s">
        <v>120</v>
      </c>
      <c r="F95" s="57">
        <v>9930000462</v>
      </c>
      <c r="G95" s="57">
        <v>200</v>
      </c>
      <c r="H95" s="59">
        <v>1056</v>
      </c>
      <c r="I95" s="60">
        <v>1107.4</v>
      </c>
      <c r="J95" s="61">
        <v>1158</v>
      </c>
    </row>
    <row r="96" spans="2:10" s="47" customFormat="1" ht="71.25" customHeight="1">
      <c r="B96" s="167" t="s">
        <v>192</v>
      </c>
      <c r="C96" s="167"/>
      <c r="D96" s="167"/>
      <c r="E96" s="58" t="s">
        <v>120</v>
      </c>
      <c r="F96" s="57">
        <v>9950000200</v>
      </c>
      <c r="G96" s="57"/>
      <c r="H96" s="59">
        <f>SUM(H97)</f>
        <v>11082</v>
      </c>
      <c r="I96" s="59">
        <f>SUM(I97)</f>
        <v>11621.7</v>
      </c>
      <c r="J96" s="59">
        <f>SUM(J97)</f>
        <v>12152.8</v>
      </c>
    </row>
    <row r="97" spans="2:10" s="47" customFormat="1" ht="42.75" customHeight="1">
      <c r="B97" s="143" t="s">
        <v>80</v>
      </c>
      <c r="C97" s="146"/>
      <c r="D97" s="147"/>
      <c r="E97" s="58" t="s">
        <v>120</v>
      </c>
      <c r="F97" s="57">
        <v>9950000200</v>
      </c>
      <c r="G97" s="57">
        <v>200</v>
      </c>
      <c r="H97" s="59">
        <v>11082</v>
      </c>
      <c r="I97" s="60">
        <v>11621.7</v>
      </c>
      <c r="J97" s="60">
        <v>12152.8</v>
      </c>
    </row>
    <row r="98" spans="2:10" ht="61.5" customHeight="1">
      <c r="B98" s="143" t="s">
        <v>193</v>
      </c>
      <c r="C98" s="146"/>
      <c r="D98" s="147"/>
      <c r="E98" s="58" t="s">
        <v>120</v>
      </c>
      <c r="F98" s="57">
        <v>9950000210</v>
      </c>
      <c r="G98" s="57"/>
      <c r="H98" s="59">
        <f>SUM(H99)</f>
        <v>1012.5</v>
      </c>
      <c r="I98" s="59">
        <f>SUM(I99)</f>
        <v>1061.8</v>
      </c>
      <c r="J98" s="59">
        <f>SUM(J99)</f>
        <v>1110.3</v>
      </c>
    </row>
    <row r="99" spans="2:10" s="47" customFormat="1" ht="42.75" customHeight="1">
      <c r="B99" s="143" t="s">
        <v>80</v>
      </c>
      <c r="C99" s="146"/>
      <c r="D99" s="147"/>
      <c r="E99" s="58" t="s">
        <v>120</v>
      </c>
      <c r="F99" s="57">
        <v>9950000210</v>
      </c>
      <c r="G99" s="57">
        <v>200</v>
      </c>
      <c r="H99" s="59">
        <v>1012.5</v>
      </c>
      <c r="I99" s="60">
        <v>1061.8</v>
      </c>
      <c r="J99" s="60">
        <v>1110.3</v>
      </c>
    </row>
    <row r="100" spans="2:10" ht="72" customHeight="1">
      <c r="B100" s="155" t="s">
        <v>191</v>
      </c>
      <c r="C100" s="156"/>
      <c r="D100" s="157"/>
      <c r="E100" s="63" t="s">
        <v>120</v>
      </c>
      <c r="F100" s="62">
        <v>9950000560</v>
      </c>
      <c r="G100" s="62"/>
      <c r="H100" s="64">
        <f>SUM(H101)</f>
        <v>882.1</v>
      </c>
      <c r="I100" s="64">
        <f>SUM(I101)</f>
        <v>925.1</v>
      </c>
      <c r="J100" s="64">
        <f>SUM(J101)</f>
        <v>967.4</v>
      </c>
    </row>
    <row r="101" spans="2:10" ht="44.25" customHeight="1">
      <c r="B101" s="143" t="s">
        <v>80</v>
      </c>
      <c r="C101" s="146"/>
      <c r="D101" s="147"/>
      <c r="E101" s="63" t="s">
        <v>120</v>
      </c>
      <c r="F101" s="62">
        <v>9950000560</v>
      </c>
      <c r="G101" s="62">
        <v>200</v>
      </c>
      <c r="H101" s="64">
        <v>882.1</v>
      </c>
      <c r="I101" s="60">
        <v>925.1</v>
      </c>
      <c r="J101" s="60">
        <v>967.4</v>
      </c>
    </row>
    <row r="102" spans="2:10" ht="33" customHeight="1">
      <c r="B102" s="148" t="s">
        <v>121</v>
      </c>
      <c r="C102" s="149"/>
      <c r="D102" s="150"/>
      <c r="E102" s="70" t="s">
        <v>122</v>
      </c>
      <c r="F102" s="69"/>
      <c r="G102" s="69"/>
      <c r="H102" s="71">
        <f>SUM(H103)</f>
        <v>17147.8</v>
      </c>
      <c r="I102" s="71">
        <f>SUM(I103)</f>
        <v>17966.300000000003</v>
      </c>
      <c r="J102" s="71">
        <f>SUM(J103)</f>
        <v>18892.5</v>
      </c>
    </row>
    <row r="103" spans="2:10" ht="84.75" customHeight="1">
      <c r="B103" s="167" t="s">
        <v>106</v>
      </c>
      <c r="C103" s="167"/>
      <c r="D103" s="167"/>
      <c r="E103" s="58" t="s">
        <v>122</v>
      </c>
      <c r="F103" s="57">
        <v>9930000462</v>
      </c>
      <c r="G103" s="57"/>
      <c r="H103" s="59">
        <f>SUM(H104:H105)</f>
        <v>17147.8</v>
      </c>
      <c r="I103" s="59">
        <f>SUM(I104:I105)</f>
        <v>17966.300000000003</v>
      </c>
      <c r="J103" s="59">
        <f>SUM(J104:J105)</f>
        <v>18892.5</v>
      </c>
    </row>
    <row r="104" spans="2:10" ht="114" customHeight="1">
      <c r="B104" s="143" t="s">
        <v>123</v>
      </c>
      <c r="C104" s="146"/>
      <c r="D104" s="147"/>
      <c r="E104" s="58" t="s">
        <v>122</v>
      </c>
      <c r="F104" s="57">
        <v>9930000462</v>
      </c>
      <c r="G104" s="58" t="s">
        <v>124</v>
      </c>
      <c r="H104" s="64">
        <v>12286.5</v>
      </c>
      <c r="I104" s="61">
        <v>12868.2</v>
      </c>
      <c r="J104" s="60">
        <v>13561.4</v>
      </c>
    </row>
    <row r="105" spans="2:10" ht="45" customHeight="1">
      <c r="B105" s="143" t="s">
        <v>80</v>
      </c>
      <c r="C105" s="146"/>
      <c r="D105" s="147"/>
      <c r="E105" s="58" t="s">
        <v>122</v>
      </c>
      <c r="F105" s="57">
        <v>9930000462</v>
      </c>
      <c r="G105" s="58" t="s">
        <v>105</v>
      </c>
      <c r="H105" s="64">
        <v>4861.3</v>
      </c>
      <c r="I105" s="60">
        <v>5098.1</v>
      </c>
      <c r="J105" s="61">
        <v>5331.1</v>
      </c>
    </row>
    <row r="106" spans="2:10" s="47" customFormat="1" ht="18" customHeight="1">
      <c r="B106" s="151" t="s">
        <v>125</v>
      </c>
      <c r="C106" s="152"/>
      <c r="D106" s="153"/>
      <c r="E106" s="66">
        <v>1000</v>
      </c>
      <c r="F106" s="66"/>
      <c r="G106" s="66"/>
      <c r="H106" s="68">
        <f>SUM(H107+H115+H112)</f>
        <v>29503.6</v>
      </c>
      <c r="I106" s="68">
        <f>SUM(I107+I115+I112)</f>
        <v>30939.8</v>
      </c>
      <c r="J106" s="68">
        <f>SUM(J107+J115+J112)</f>
        <v>32353.800000000003</v>
      </c>
    </row>
    <row r="107" spans="2:10" ht="16.5" customHeight="1">
      <c r="B107" s="148" t="s">
        <v>126</v>
      </c>
      <c r="C107" s="149"/>
      <c r="D107" s="150"/>
      <c r="E107" s="69">
        <v>1001</v>
      </c>
      <c r="F107" s="69"/>
      <c r="G107" s="69"/>
      <c r="H107" s="71">
        <f>SUM(H108+H110)</f>
        <v>1683.6</v>
      </c>
      <c r="I107" s="71">
        <f>SUM(I108+I110)</f>
        <v>1765.2</v>
      </c>
      <c r="J107" s="71">
        <f>SUM(J108+J110)</f>
        <v>1845.8999999999999</v>
      </c>
    </row>
    <row r="108" spans="2:10" s="47" customFormat="1" ht="60" customHeight="1">
      <c r="B108" s="143" t="s">
        <v>127</v>
      </c>
      <c r="C108" s="146"/>
      <c r="D108" s="147"/>
      <c r="E108" s="57">
        <v>1001</v>
      </c>
      <c r="F108" s="57">
        <v>9920000231</v>
      </c>
      <c r="G108" s="57"/>
      <c r="H108" s="59">
        <f>SUM(H109)</f>
        <v>609.5</v>
      </c>
      <c r="I108" s="59">
        <f>SUM(I109)</f>
        <v>639</v>
      </c>
      <c r="J108" s="59">
        <f>SUM(J109)</f>
        <v>668.3</v>
      </c>
    </row>
    <row r="109" spans="2:10" s="47" customFormat="1" ht="30" customHeight="1">
      <c r="B109" s="143" t="s">
        <v>128</v>
      </c>
      <c r="C109" s="146"/>
      <c r="D109" s="147"/>
      <c r="E109" s="57">
        <v>1001</v>
      </c>
      <c r="F109" s="57">
        <v>9920000231</v>
      </c>
      <c r="G109" s="58" t="s">
        <v>129</v>
      </c>
      <c r="H109" s="59">
        <v>609.5</v>
      </c>
      <c r="I109" s="61">
        <v>639</v>
      </c>
      <c r="J109" s="60">
        <v>668.3</v>
      </c>
    </row>
    <row r="110" spans="2:10" s="47" customFormat="1" ht="60" customHeight="1">
      <c r="B110" s="143" t="s">
        <v>130</v>
      </c>
      <c r="C110" s="146"/>
      <c r="D110" s="147"/>
      <c r="E110" s="57">
        <v>1001</v>
      </c>
      <c r="F110" s="57">
        <v>9920000240</v>
      </c>
      <c r="G110" s="57"/>
      <c r="H110" s="59">
        <f>SUM(H111)</f>
        <v>1074.1</v>
      </c>
      <c r="I110" s="59">
        <f>SUM(I111)</f>
        <v>1126.2</v>
      </c>
      <c r="J110" s="59">
        <f>SUM(J111)</f>
        <v>1177.6</v>
      </c>
    </row>
    <row r="111" spans="2:10" s="47" customFormat="1" ht="30" customHeight="1">
      <c r="B111" s="143" t="s">
        <v>128</v>
      </c>
      <c r="C111" s="146"/>
      <c r="D111" s="147"/>
      <c r="E111" s="57">
        <v>1001</v>
      </c>
      <c r="F111" s="57">
        <v>9920000240</v>
      </c>
      <c r="G111" s="58" t="s">
        <v>129</v>
      </c>
      <c r="H111" s="59">
        <v>1074.1</v>
      </c>
      <c r="I111" s="60">
        <v>1126.2</v>
      </c>
      <c r="J111" s="60">
        <v>1177.6</v>
      </c>
    </row>
    <row r="112" spans="2:10" s="47" customFormat="1" ht="13.5" customHeight="1">
      <c r="B112" s="148" t="s">
        <v>131</v>
      </c>
      <c r="C112" s="149"/>
      <c r="D112" s="150"/>
      <c r="E112" s="69">
        <v>1003</v>
      </c>
      <c r="F112" s="69"/>
      <c r="G112" s="70"/>
      <c r="H112" s="71">
        <f aca="true" t="shared" si="2" ref="H112:J113">SUM(H113)</f>
        <v>1387.3</v>
      </c>
      <c r="I112" s="71">
        <f t="shared" si="2"/>
        <v>1454.5</v>
      </c>
      <c r="J112" s="71">
        <f t="shared" si="2"/>
        <v>1521</v>
      </c>
    </row>
    <row r="113" spans="2:10" s="47" customFormat="1" ht="54.75" customHeight="1">
      <c r="B113" s="143" t="s">
        <v>132</v>
      </c>
      <c r="C113" s="146"/>
      <c r="D113" s="147"/>
      <c r="E113" s="57">
        <v>1003</v>
      </c>
      <c r="F113" s="57">
        <v>9920000232</v>
      </c>
      <c r="G113" s="57"/>
      <c r="H113" s="59">
        <f t="shared" si="2"/>
        <v>1387.3</v>
      </c>
      <c r="I113" s="59">
        <f t="shared" si="2"/>
        <v>1454.5</v>
      </c>
      <c r="J113" s="59">
        <f t="shared" si="2"/>
        <v>1521</v>
      </c>
    </row>
    <row r="114" spans="2:10" s="47" customFormat="1" ht="32.25" customHeight="1">
      <c r="B114" s="143" t="s">
        <v>128</v>
      </c>
      <c r="C114" s="146"/>
      <c r="D114" s="147"/>
      <c r="E114" s="57">
        <v>1003</v>
      </c>
      <c r="F114" s="57">
        <v>9920000232</v>
      </c>
      <c r="G114" s="58" t="s">
        <v>129</v>
      </c>
      <c r="H114" s="59">
        <v>1387.3</v>
      </c>
      <c r="I114" s="60">
        <v>1454.5</v>
      </c>
      <c r="J114" s="61">
        <v>1521</v>
      </c>
    </row>
    <row r="115" spans="2:10" s="47" customFormat="1" ht="15" customHeight="1">
      <c r="B115" s="148" t="s">
        <v>133</v>
      </c>
      <c r="C115" s="149"/>
      <c r="D115" s="150"/>
      <c r="E115" s="69">
        <v>1004</v>
      </c>
      <c r="F115" s="69"/>
      <c r="G115" s="69"/>
      <c r="H115" s="71">
        <f>SUM(H116+H118)</f>
        <v>26432.7</v>
      </c>
      <c r="I115" s="71">
        <f>SUM(I116+I118)</f>
        <v>27720.1</v>
      </c>
      <c r="J115" s="71">
        <f>SUM(J116+J118)</f>
        <v>28986.9</v>
      </c>
    </row>
    <row r="116" spans="2:10" s="47" customFormat="1" ht="100.5" customHeight="1">
      <c r="B116" s="167" t="s">
        <v>134</v>
      </c>
      <c r="C116" s="167"/>
      <c r="D116" s="167"/>
      <c r="E116" s="57">
        <v>1004</v>
      </c>
      <c r="F116" s="58" t="s">
        <v>194</v>
      </c>
      <c r="G116" s="57"/>
      <c r="H116" s="59">
        <f>SUM(H117)</f>
        <v>17576.5</v>
      </c>
      <c r="I116" s="59">
        <f>SUM(I117)</f>
        <v>18432.6</v>
      </c>
      <c r="J116" s="59">
        <f>SUM(J117)</f>
        <v>19275.3</v>
      </c>
    </row>
    <row r="117" spans="2:10" ht="30.75" customHeight="1">
      <c r="B117" s="143" t="s">
        <v>128</v>
      </c>
      <c r="C117" s="146"/>
      <c r="D117" s="147"/>
      <c r="E117" s="57">
        <v>1004</v>
      </c>
      <c r="F117" s="58" t="s">
        <v>194</v>
      </c>
      <c r="G117" s="57">
        <v>300</v>
      </c>
      <c r="H117" s="59">
        <v>17576.5</v>
      </c>
      <c r="I117" s="60">
        <v>18432.6</v>
      </c>
      <c r="J117" s="60">
        <v>19275.3</v>
      </c>
    </row>
    <row r="118" spans="2:10" s="47" customFormat="1" ht="90.75" customHeight="1">
      <c r="B118" s="167" t="s">
        <v>135</v>
      </c>
      <c r="C118" s="167"/>
      <c r="D118" s="167"/>
      <c r="E118" s="57">
        <v>1004</v>
      </c>
      <c r="F118" s="58" t="s">
        <v>195</v>
      </c>
      <c r="G118" s="57"/>
      <c r="H118" s="59">
        <f>SUM(H119)</f>
        <v>8856.2</v>
      </c>
      <c r="I118" s="59">
        <f>SUM(I119)</f>
        <v>9287.5</v>
      </c>
      <c r="J118" s="59">
        <f>SUM(J119)</f>
        <v>9711.6</v>
      </c>
    </row>
    <row r="119" spans="2:10" s="47" customFormat="1" ht="30" customHeight="1">
      <c r="B119" s="143" t="s">
        <v>128</v>
      </c>
      <c r="C119" s="146"/>
      <c r="D119" s="147"/>
      <c r="E119" s="57">
        <v>1004</v>
      </c>
      <c r="F119" s="58" t="s">
        <v>195</v>
      </c>
      <c r="G119" s="57">
        <v>300</v>
      </c>
      <c r="H119" s="59">
        <v>8856.2</v>
      </c>
      <c r="I119" s="60">
        <v>9287.5</v>
      </c>
      <c r="J119" s="60">
        <v>9711.6</v>
      </c>
    </row>
    <row r="120" spans="2:10" ht="30" customHeight="1">
      <c r="B120" s="141" t="s">
        <v>136</v>
      </c>
      <c r="C120" s="141"/>
      <c r="D120" s="141"/>
      <c r="E120" s="67" t="s">
        <v>137</v>
      </c>
      <c r="F120" s="66"/>
      <c r="G120" s="66"/>
      <c r="H120" s="68">
        <f>SUM(H121)</f>
        <v>24707.4</v>
      </c>
      <c r="I120" s="68">
        <f>SUM(I121)</f>
        <v>26147.100000000002</v>
      </c>
      <c r="J120" s="68">
        <f>SUM(J121)</f>
        <v>27446.300000000003</v>
      </c>
    </row>
    <row r="121" spans="2:10" ht="17.25" customHeight="1">
      <c r="B121" s="148" t="s">
        <v>138</v>
      </c>
      <c r="C121" s="149"/>
      <c r="D121" s="150"/>
      <c r="E121" s="70" t="s">
        <v>139</v>
      </c>
      <c r="F121" s="69"/>
      <c r="G121" s="69"/>
      <c r="H121" s="71">
        <f>SUM(H128+H126+H122+H124)</f>
        <v>24707.4</v>
      </c>
      <c r="I121" s="71">
        <f>SUM(I128+I126+I122+I124)</f>
        <v>26147.100000000002</v>
      </c>
      <c r="J121" s="71">
        <f>SUM(J128+J126+J122+J124)</f>
        <v>27446.300000000003</v>
      </c>
    </row>
    <row r="122" spans="2:10" ht="129" customHeight="1">
      <c r="B122" s="143" t="s">
        <v>115</v>
      </c>
      <c r="C122" s="146"/>
      <c r="D122" s="147"/>
      <c r="E122" s="58" t="s">
        <v>139</v>
      </c>
      <c r="F122" s="58" t="s">
        <v>116</v>
      </c>
      <c r="G122" s="57"/>
      <c r="H122" s="59">
        <f>SUM(H123)</f>
        <v>300</v>
      </c>
      <c r="I122" s="59">
        <f>SUM(I123)</f>
        <v>314.6</v>
      </c>
      <c r="J122" s="59">
        <f>SUM(J123)</f>
        <v>329</v>
      </c>
    </row>
    <row r="123" spans="2:10" ht="42.75" customHeight="1">
      <c r="B123" s="143" t="s">
        <v>80</v>
      </c>
      <c r="C123" s="146"/>
      <c r="D123" s="147"/>
      <c r="E123" s="58" t="s">
        <v>139</v>
      </c>
      <c r="F123" s="58" t="s">
        <v>116</v>
      </c>
      <c r="G123" s="57">
        <v>200</v>
      </c>
      <c r="H123" s="59">
        <v>300</v>
      </c>
      <c r="I123" s="60">
        <v>314.6</v>
      </c>
      <c r="J123" s="61">
        <v>329</v>
      </c>
    </row>
    <row r="124" spans="2:10" ht="93" customHeight="1">
      <c r="B124" s="143" t="s">
        <v>140</v>
      </c>
      <c r="C124" s="146"/>
      <c r="D124" s="147"/>
      <c r="E124" s="58" t="s">
        <v>139</v>
      </c>
      <c r="F124" s="58" t="s">
        <v>141</v>
      </c>
      <c r="G124" s="57"/>
      <c r="H124" s="59">
        <f>SUM(H125)</f>
        <v>86.5</v>
      </c>
      <c r="I124" s="59">
        <f>SUM(I125)</f>
        <v>90.7</v>
      </c>
      <c r="J124" s="59">
        <f>SUM(J125)</f>
        <v>94.9</v>
      </c>
    </row>
    <row r="125" spans="2:10" ht="44.25" customHeight="1">
      <c r="B125" s="143" t="s">
        <v>80</v>
      </c>
      <c r="C125" s="146"/>
      <c r="D125" s="147"/>
      <c r="E125" s="58" t="s">
        <v>139</v>
      </c>
      <c r="F125" s="58" t="s">
        <v>141</v>
      </c>
      <c r="G125" s="57">
        <v>200</v>
      </c>
      <c r="H125" s="59">
        <v>86.5</v>
      </c>
      <c r="I125" s="60">
        <v>90.7</v>
      </c>
      <c r="J125" s="60">
        <v>94.9</v>
      </c>
    </row>
    <row r="126" spans="2:10" ht="78" customHeight="1">
      <c r="B126" s="143" t="s">
        <v>113</v>
      </c>
      <c r="C126" s="146"/>
      <c r="D126" s="147"/>
      <c r="E126" s="58" t="s">
        <v>139</v>
      </c>
      <c r="F126" s="58" t="s">
        <v>114</v>
      </c>
      <c r="G126" s="57"/>
      <c r="H126" s="59">
        <f>SUM(H127)</f>
        <v>108.7</v>
      </c>
      <c r="I126" s="59">
        <f>SUM(I127)</f>
        <v>113.9</v>
      </c>
      <c r="J126" s="59">
        <f>SUM(J127)</f>
        <v>119.2</v>
      </c>
    </row>
    <row r="127" spans="2:10" ht="44.25" customHeight="1">
      <c r="B127" s="143" t="s">
        <v>80</v>
      </c>
      <c r="C127" s="146"/>
      <c r="D127" s="147"/>
      <c r="E127" s="58" t="s">
        <v>139</v>
      </c>
      <c r="F127" s="58" t="s">
        <v>114</v>
      </c>
      <c r="G127" s="57">
        <v>200</v>
      </c>
      <c r="H127" s="59">
        <v>108.7</v>
      </c>
      <c r="I127" s="60">
        <v>113.9</v>
      </c>
      <c r="J127" s="60">
        <v>119.2</v>
      </c>
    </row>
    <row r="128" spans="2:10" s="47" customFormat="1" ht="84.75" customHeight="1">
      <c r="B128" s="143" t="s">
        <v>142</v>
      </c>
      <c r="C128" s="144"/>
      <c r="D128" s="145"/>
      <c r="E128" s="58" t="s">
        <v>139</v>
      </c>
      <c r="F128" s="57">
        <v>9930000463</v>
      </c>
      <c r="G128" s="57"/>
      <c r="H128" s="59">
        <f>SUM(H131+H130+H129)</f>
        <v>24212.2</v>
      </c>
      <c r="I128" s="59">
        <f>SUM(I129+I130+I131)</f>
        <v>25627.9</v>
      </c>
      <c r="J128" s="59">
        <f>SUM(J129+J130+J131)</f>
        <v>26903.2</v>
      </c>
    </row>
    <row r="129" spans="2:10" s="47" customFormat="1" ht="115.5" customHeight="1">
      <c r="B129" s="143" t="s">
        <v>123</v>
      </c>
      <c r="C129" s="146"/>
      <c r="D129" s="147"/>
      <c r="E129" s="58" t="s">
        <v>139</v>
      </c>
      <c r="F129" s="57">
        <v>9930000463</v>
      </c>
      <c r="G129" s="57">
        <v>100</v>
      </c>
      <c r="H129" s="59">
        <v>14536.1</v>
      </c>
      <c r="I129" s="61">
        <v>15500</v>
      </c>
      <c r="J129" s="60">
        <v>16313.4</v>
      </c>
    </row>
    <row r="130" spans="2:10" s="47" customFormat="1" ht="42.75" customHeight="1">
      <c r="B130" s="143" t="s">
        <v>80</v>
      </c>
      <c r="C130" s="146"/>
      <c r="D130" s="147"/>
      <c r="E130" s="58" t="s">
        <v>139</v>
      </c>
      <c r="F130" s="57">
        <v>9930000463</v>
      </c>
      <c r="G130" s="57">
        <v>200</v>
      </c>
      <c r="H130" s="59">
        <v>9655.9</v>
      </c>
      <c r="I130" s="60">
        <v>10107.7</v>
      </c>
      <c r="J130" s="60">
        <v>10569.6</v>
      </c>
    </row>
    <row r="131" spans="2:10" s="47" customFormat="1" ht="15.75" customHeight="1">
      <c r="B131" s="143" t="s">
        <v>66</v>
      </c>
      <c r="C131" s="146"/>
      <c r="D131" s="147"/>
      <c r="E131" s="58" t="s">
        <v>139</v>
      </c>
      <c r="F131" s="57">
        <v>9930000463</v>
      </c>
      <c r="G131" s="57">
        <v>800</v>
      </c>
      <c r="H131" s="59">
        <v>20.2</v>
      </c>
      <c r="I131" s="61">
        <v>20.2</v>
      </c>
      <c r="J131" s="60">
        <v>20.2</v>
      </c>
    </row>
    <row r="132" spans="2:10" ht="30.75" customHeight="1">
      <c r="B132" s="151" t="s">
        <v>143</v>
      </c>
      <c r="C132" s="152"/>
      <c r="D132" s="153"/>
      <c r="E132" s="66">
        <v>1200</v>
      </c>
      <c r="F132" s="66"/>
      <c r="G132" s="66"/>
      <c r="H132" s="68">
        <f>SUM(H133+H136)</f>
        <v>11161.2</v>
      </c>
      <c r="I132" s="68">
        <f>SUM(I133+I136)</f>
        <v>11720.300000000001</v>
      </c>
      <c r="J132" s="68">
        <f>SUM(J133+J136)</f>
        <v>12329.4</v>
      </c>
    </row>
    <row r="133" spans="2:10" ht="33" customHeight="1">
      <c r="B133" s="168" t="s">
        <v>144</v>
      </c>
      <c r="C133" s="169"/>
      <c r="D133" s="170"/>
      <c r="E133" s="70" t="s">
        <v>145</v>
      </c>
      <c r="F133" s="69"/>
      <c r="G133" s="69"/>
      <c r="H133" s="71">
        <f aca="true" t="shared" si="3" ref="H133:J134">SUM(H134)</f>
        <v>2731.1</v>
      </c>
      <c r="I133" s="71">
        <f t="shared" si="3"/>
        <v>2864.1</v>
      </c>
      <c r="J133" s="71">
        <f t="shared" si="3"/>
        <v>2995</v>
      </c>
    </row>
    <row r="134" spans="2:10" ht="90" customHeight="1">
      <c r="B134" s="143" t="s">
        <v>104</v>
      </c>
      <c r="C134" s="146"/>
      <c r="D134" s="147"/>
      <c r="E134" s="58" t="s">
        <v>145</v>
      </c>
      <c r="F134" s="58" t="s">
        <v>183</v>
      </c>
      <c r="G134" s="57"/>
      <c r="H134" s="59">
        <f t="shared" si="3"/>
        <v>2731.1</v>
      </c>
      <c r="I134" s="59">
        <f t="shared" si="3"/>
        <v>2864.1</v>
      </c>
      <c r="J134" s="59">
        <f t="shared" si="3"/>
        <v>2995</v>
      </c>
    </row>
    <row r="135" spans="2:10" ht="42.75" customHeight="1">
      <c r="B135" s="143" t="s">
        <v>80</v>
      </c>
      <c r="C135" s="146"/>
      <c r="D135" s="147"/>
      <c r="E135" s="58" t="s">
        <v>145</v>
      </c>
      <c r="F135" s="58" t="s">
        <v>183</v>
      </c>
      <c r="G135" s="58" t="s">
        <v>105</v>
      </c>
      <c r="H135" s="59">
        <v>2731.1</v>
      </c>
      <c r="I135" s="61">
        <v>2864.1</v>
      </c>
      <c r="J135" s="61">
        <v>2995</v>
      </c>
    </row>
    <row r="136" spans="2:10" s="49" customFormat="1" ht="33" customHeight="1">
      <c r="B136" s="148" t="s">
        <v>146</v>
      </c>
      <c r="C136" s="149"/>
      <c r="D136" s="150"/>
      <c r="E136" s="70" t="s">
        <v>147</v>
      </c>
      <c r="F136" s="70"/>
      <c r="G136" s="70"/>
      <c r="H136" s="71">
        <f>SUM(H137)</f>
        <v>8430.1</v>
      </c>
      <c r="I136" s="71">
        <f>SUM(I137)</f>
        <v>8856.2</v>
      </c>
      <c r="J136" s="71">
        <f>SUM(J137)</f>
        <v>9334.4</v>
      </c>
    </row>
    <row r="137" spans="2:10" ht="82.5" customHeight="1">
      <c r="B137" s="143" t="s">
        <v>104</v>
      </c>
      <c r="C137" s="146"/>
      <c r="D137" s="147"/>
      <c r="E137" s="58" t="s">
        <v>147</v>
      </c>
      <c r="F137" s="58" t="s">
        <v>183</v>
      </c>
      <c r="G137" s="58"/>
      <c r="H137" s="59">
        <f>SUM(H138:H139)</f>
        <v>8430.1</v>
      </c>
      <c r="I137" s="59">
        <f>SUM(I138:I139)</f>
        <v>8856.2</v>
      </c>
      <c r="J137" s="59">
        <f>SUM(J138:J139)</f>
        <v>9334.4</v>
      </c>
    </row>
    <row r="138" spans="2:10" ht="111.75" customHeight="1">
      <c r="B138" s="143" t="s">
        <v>54</v>
      </c>
      <c r="C138" s="146"/>
      <c r="D138" s="147"/>
      <c r="E138" s="58" t="s">
        <v>147</v>
      </c>
      <c r="F138" s="58" t="s">
        <v>183</v>
      </c>
      <c r="G138" s="58" t="s">
        <v>124</v>
      </c>
      <c r="H138" s="59">
        <v>7458.5</v>
      </c>
      <c r="I138" s="61">
        <v>7837.3</v>
      </c>
      <c r="J138" s="60">
        <v>8269</v>
      </c>
    </row>
    <row r="139" spans="2:10" ht="45" customHeight="1">
      <c r="B139" s="143" t="s">
        <v>80</v>
      </c>
      <c r="C139" s="146"/>
      <c r="D139" s="147"/>
      <c r="E139" s="58" t="s">
        <v>147</v>
      </c>
      <c r="F139" s="58" t="s">
        <v>183</v>
      </c>
      <c r="G139" s="58" t="s">
        <v>105</v>
      </c>
      <c r="H139" s="59">
        <v>971.6</v>
      </c>
      <c r="I139" s="61">
        <v>1018.9</v>
      </c>
      <c r="J139" s="60">
        <v>1065.4</v>
      </c>
    </row>
    <row r="140" spans="2:10" ht="15" customHeight="1">
      <c r="B140" s="171" t="s">
        <v>199</v>
      </c>
      <c r="C140" s="171"/>
      <c r="D140" s="171"/>
      <c r="E140" s="67"/>
      <c r="F140" s="67"/>
      <c r="G140" s="67"/>
      <c r="H140" s="68">
        <f>SUM(H132+H120+H106+H90+H72+H60+H48+H42+H6)</f>
        <v>435753.3</v>
      </c>
      <c r="I140" s="68">
        <f>SUM(I132+I120+I106+I90+I72+I60+I48+I42+I6)</f>
        <v>405097.9</v>
      </c>
      <c r="J140" s="68">
        <f>SUM(J132+J120+J106+J90+J72+J60+J48+J42+J6)</f>
        <v>413251</v>
      </c>
    </row>
    <row r="141" spans="2:10" ht="18.75" customHeight="1">
      <c r="B141" s="172" t="s">
        <v>148</v>
      </c>
      <c r="C141" s="172"/>
      <c r="D141" s="172"/>
      <c r="E141" s="67"/>
      <c r="F141" s="67"/>
      <c r="G141" s="67"/>
      <c r="H141" s="68"/>
      <c r="I141" s="61">
        <v>9252.6</v>
      </c>
      <c r="J141" s="61">
        <v>18832.9</v>
      </c>
    </row>
    <row r="142" spans="2:10" ht="15.75">
      <c r="B142" s="171" t="s">
        <v>200</v>
      </c>
      <c r="C142" s="171"/>
      <c r="D142" s="171"/>
      <c r="E142" s="171"/>
      <c r="F142" s="171"/>
      <c r="G142" s="171"/>
      <c r="H142" s="68">
        <f>SUM(H140)</f>
        <v>435753.3</v>
      </c>
      <c r="I142" s="68">
        <f>SUM(I140+I141)</f>
        <v>414350.5</v>
      </c>
      <c r="J142" s="68">
        <f>SUM(J140+J141)</f>
        <v>432083.9</v>
      </c>
    </row>
    <row r="143" spans="2:3" ht="15.75">
      <c r="B143" s="46"/>
      <c r="C143" s="46"/>
    </row>
    <row r="144" spans="2:3" ht="15.75">
      <c r="B144" s="46"/>
      <c r="C144" s="46"/>
    </row>
    <row r="145" spans="2:8" ht="15.75">
      <c r="B145" s="95"/>
      <c r="C145" s="95"/>
      <c r="D145" s="95"/>
      <c r="E145" s="95"/>
      <c r="F145" s="95"/>
      <c r="G145" s="95"/>
      <c r="H145" s="96"/>
    </row>
    <row r="146" spans="2:10" ht="15.75">
      <c r="B146" s="46"/>
      <c r="C146" s="46"/>
      <c r="H146" s="97"/>
      <c r="I146" s="97"/>
      <c r="J146" s="97"/>
    </row>
    <row r="147" spans="2:4" ht="15.75">
      <c r="B147" s="46"/>
      <c r="C147" s="46"/>
      <c r="D147" s="98"/>
    </row>
    <row r="148" spans="2:4" ht="15.75">
      <c r="B148" s="46"/>
      <c r="C148" s="46"/>
      <c r="D148" s="99"/>
    </row>
    <row r="149" spans="2:4" ht="15.75">
      <c r="B149" s="46"/>
      <c r="C149" s="46"/>
      <c r="D149" s="99"/>
    </row>
    <row r="150" spans="2:4" ht="15.75">
      <c r="B150" s="46"/>
      <c r="C150" s="46"/>
      <c r="D150" s="99"/>
    </row>
    <row r="151" spans="2:3" ht="15.75">
      <c r="B151" s="46"/>
      <c r="C151" s="46"/>
    </row>
    <row r="152" spans="2:3" ht="15.75">
      <c r="B152" s="46"/>
      <c r="C152" s="46"/>
    </row>
    <row r="153" spans="2:3" ht="15.75">
      <c r="B153" s="46"/>
      <c r="C153" s="46"/>
    </row>
    <row r="154" spans="2:3" ht="15.75">
      <c r="B154" s="46"/>
      <c r="C154" s="46"/>
    </row>
    <row r="155" spans="2:3" ht="15.75">
      <c r="B155" s="46"/>
      <c r="C155" s="46"/>
    </row>
    <row r="156" spans="2:3" ht="15.75">
      <c r="B156" s="46"/>
      <c r="C156" s="46"/>
    </row>
    <row r="157" spans="2:3" ht="15.75">
      <c r="B157" s="46"/>
      <c r="C157" s="46"/>
    </row>
  </sheetData>
  <sheetProtection/>
  <autoFilter ref="E5:G142"/>
  <mergeCells count="144">
    <mergeCell ref="B138:D138"/>
    <mergeCell ref="B139:D139"/>
    <mergeCell ref="B140:D140"/>
    <mergeCell ref="B141:D141"/>
    <mergeCell ref="B142:G142"/>
    <mergeCell ref="B74:D74"/>
    <mergeCell ref="B75:D75"/>
    <mergeCell ref="B132:D132"/>
    <mergeCell ref="B133:D133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1:D121"/>
    <mergeCell ref="B122:D122"/>
    <mergeCell ref="B123:D123"/>
    <mergeCell ref="B124:D124"/>
    <mergeCell ref="B125:D125"/>
    <mergeCell ref="B134:D134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1:D71"/>
    <mergeCell ref="B72:D72"/>
    <mergeCell ref="B73:D73"/>
    <mergeCell ref="B76:D76"/>
    <mergeCell ref="B77:D77"/>
    <mergeCell ref="B78:D78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2:D32"/>
    <mergeCell ref="B33:D33"/>
    <mergeCell ref="B40:D40"/>
    <mergeCell ref="B39:D39"/>
    <mergeCell ref="B27:D27"/>
    <mergeCell ref="B28:D28"/>
    <mergeCell ref="B29:D29"/>
    <mergeCell ref="B30:D30"/>
    <mergeCell ref="B31:D31"/>
    <mergeCell ref="B34:D34"/>
    <mergeCell ref="B21:D21"/>
    <mergeCell ref="B22:D22"/>
    <mergeCell ref="B23:D23"/>
    <mergeCell ref="B24:D24"/>
    <mergeCell ref="B25:D25"/>
    <mergeCell ref="B26:D26"/>
    <mergeCell ref="B14:D14"/>
    <mergeCell ref="B15:D15"/>
    <mergeCell ref="B16:D16"/>
    <mergeCell ref="B18:D18"/>
    <mergeCell ref="B19:D19"/>
    <mergeCell ref="B20:D20"/>
    <mergeCell ref="B6:D6"/>
    <mergeCell ref="B7:D7"/>
    <mergeCell ref="B8:D8"/>
    <mergeCell ref="B9:D9"/>
    <mergeCell ref="B10:D10"/>
    <mergeCell ref="B38:D38"/>
    <mergeCell ref="B17:D17"/>
    <mergeCell ref="B11:D11"/>
    <mergeCell ref="B12:D12"/>
    <mergeCell ref="B13:D13"/>
    <mergeCell ref="B1:J1"/>
    <mergeCell ref="B2:J2"/>
    <mergeCell ref="H3:J3"/>
    <mergeCell ref="B4:D5"/>
    <mergeCell ref="E4:G4"/>
    <mergeCell ref="H4:H5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2" max="2" width="23.2812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5">
      <c r="B1" s="179" t="s">
        <v>224</v>
      </c>
      <c r="C1" s="179"/>
      <c r="D1" s="179"/>
      <c r="E1" s="179"/>
      <c r="F1" s="179"/>
    </row>
    <row r="3" spans="2:6" ht="33.75" customHeight="1">
      <c r="B3" s="178" t="s">
        <v>223</v>
      </c>
      <c r="C3" s="178"/>
      <c r="D3" s="178"/>
      <c r="E3" s="178"/>
      <c r="F3" s="178"/>
    </row>
    <row r="4" ht="15">
      <c r="F4" s="109" t="s">
        <v>40</v>
      </c>
    </row>
    <row r="5" spans="2:6" ht="15">
      <c r="B5" s="173" t="s">
        <v>9</v>
      </c>
      <c r="C5" s="173" t="s">
        <v>41</v>
      </c>
      <c r="D5" s="174" t="s">
        <v>42</v>
      </c>
      <c r="E5" s="176" t="s">
        <v>37</v>
      </c>
      <c r="F5" s="177"/>
    </row>
    <row r="6" spans="2:6" ht="15">
      <c r="B6" s="173"/>
      <c r="C6" s="173"/>
      <c r="D6" s="175"/>
      <c r="E6" s="104" t="s">
        <v>45</v>
      </c>
      <c r="F6" s="104" t="s">
        <v>46</v>
      </c>
    </row>
    <row r="7" spans="2:10" ht="70.5" customHeight="1">
      <c r="B7" s="100" t="s">
        <v>203</v>
      </c>
      <c r="C7" s="101" t="s">
        <v>204</v>
      </c>
      <c r="D7" s="107">
        <f>SUM(D8)</f>
        <v>41871.80000000005</v>
      </c>
      <c r="E7" s="107">
        <f>SUM(E8)</f>
        <v>1031.1999999999534</v>
      </c>
      <c r="F7" s="107">
        <f>SUM(F8)</f>
        <v>0</v>
      </c>
      <c r="J7" s="108"/>
    </row>
    <row r="8" spans="2:6" ht="42" customHeight="1">
      <c r="B8" s="102" t="s">
        <v>205</v>
      </c>
      <c r="C8" s="102" t="s">
        <v>206</v>
      </c>
      <c r="D8" s="106">
        <f>SUM(D13+D9)</f>
        <v>41871.80000000005</v>
      </c>
      <c r="E8" s="106">
        <f>SUM(E13+E9)</f>
        <v>1031.1999999999534</v>
      </c>
      <c r="F8" s="106">
        <f>SUM(F13+F9)</f>
        <v>0</v>
      </c>
    </row>
    <row r="9" spans="2:6" ht="27" customHeight="1">
      <c r="B9" s="101" t="s">
        <v>207</v>
      </c>
      <c r="C9" s="101" t="s">
        <v>208</v>
      </c>
      <c r="D9" s="105">
        <f>SUM(D10)</f>
        <v>-393881.5</v>
      </c>
      <c r="E9" s="105">
        <f aca="true" t="shared" si="0" ref="E9:F11">SUM(E10)</f>
        <v>-413319.3</v>
      </c>
      <c r="F9" s="105">
        <f t="shared" si="0"/>
        <v>-432083.9</v>
      </c>
    </row>
    <row r="10" spans="2:6" ht="29.25" customHeight="1">
      <c r="B10" s="103" t="s">
        <v>209</v>
      </c>
      <c r="C10" s="103" t="s">
        <v>210</v>
      </c>
      <c r="D10" s="105">
        <f>SUM(D11)</f>
        <v>-393881.5</v>
      </c>
      <c r="E10" s="105">
        <f t="shared" si="0"/>
        <v>-413319.3</v>
      </c>
      <c r="F10" s="105">
        <f t="shared" si="0"/>
        <v>-432083.9</v>
      </c>
    </row>
    <row r="11" spans="2:6" ht="39.75" customHeight="1">
      <c r="B11" s="103" t="s">
        <v>211</v>
      </c>
      <c r="C11" s="103" t="s">
        <v>212</v>
      </c>
      <c r="D11" s="105">
        <f>SUM(D12)</f>
        <v>-393881.5</v>
      </c>
      <c r="E11" s="105">
        <f t="shared" si="0"/>
        <v>-413319.3</v>
      </c>
      <c r="F11" s="105">
        <f t="shared" si="0"/>
        <v>-432083.9</v>
      </c>
    </row>
    <row r="12" spans="2:6" ht="67.5" customHeight="1">
      <c r="B12" s="103" t="s">
        <v>213</v>
      </c>
      <c r="C12" s="103" t="s">
        <v>214</v>
      </c>
      <c r="D12" s="105">
        <v>-393881.5</v>
      </c>
      <c r="E12" s="105">
        <v>-413319.3</v>
      </c>
      <c r="F12" s="105">
        <v>-432083.9</v>
      </c>
    </row>
    <row r="13" spans="2:6" ht="30" customHeight="1">
      <c r="B13" s="101" t="s">
        <v>215</v>
      </c>
      <c r="C13" s="101" t="s">
        <v>216</v>
      </c>
      <c r="D13" s="105">
        <f>SUM(D14)</f>
        <v>435753.30000000005</v>
      </c>
      <c r="E13" s="105">
        <f aca="true" t="shared" si="1" ref="E13:F15">SUM(E14)</f>
        <v>414350.49999999994</v>
      </c>
      <c r="F13" s="105">
        <f t="shared" si="1"/>
        <v>432083.9</v>
      </c>
    </row>
    <row r="14" spans="2:6" ht="28.5" customHeight="1">
      <c r="B14" s="103" t="s">
        <v>217</v>
      </c>
      <c r="C14" s="103" t="s">
        <v>218</v>
      </c>
      <c r="D14" s="105">
        <f>SUM(D15)</f>
        <v>435753.30000000005</v>
      </c>
      <c r="E14" s="105">
        <f t="shared" si="1"/>
        <v>414350.49999999994</v>
      </c>
      <c r="F14" s="105">
        <f t="shared" si="1"/>
        <v>432083.9</v>
      </c>
    </row>
    <row r="15" spans="2:6" ht="39" customHeight="1">
      <c r="B15" s="103" t="s">
        <v>219</v>
      </c>
      <c r="C15" s="103" t="s">
        <v>220</v>
      </c>
      <c r="D15" s="105">
        <f>SUM(D16)</f>
        <v>435753.30000000005</v>
      </c>
      <c r="E15" s="105">
        <f t="shared" si="1"/>
        <v>414350.49999999994</v>
      </c>
      <c r="F15" s="105">
        <f t="shared" si="1"/>
        <v>432083.9</v>
      </c>
    </row>
    <row r="16" spans="2:6" ht="81.75" customHeight="1">
      <c r="B16" s="103" t="s">
        <v>221</v>
      </c>
      <c r="C16" s="103" t="s">
        <v>222</v>
      </c>
      <c r="D16" s="105">
        <f>'ведомственная стр-ра'!I148</f>
        <v>435753.30000000005</v>
      </c>
      <c r="E16" s="105">
        <f>'ведомственная стр-ра'!J148</f>
        <v>414350.49999999994</v>
      </c>
      <c r="F16" s="105">
        <f>'ведомственная стр-ра'!K148</f>
        <v>432083.9</v>
      </c>
    </row>
  </sheetData>
  <sheetProtection/>
  <mergeCells count="6">
    <mergeCell ref="B5:B6"/>
    <mergeCell ref="C5:C6"/>
    <mergeCell ref="D5:D6"/>
    <mergeCell ref="E5:F5"/>
    <mergeCell ref="B3:F3"/>
    <mergeCell ref="B1:F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2022-11-18T07:21:50Z</dcterms:modified>
  <cp:category/>
  <cp:version/>
  <cp:contentType/>
  <cp:contentStatus/>
</cp:coreProperties>
</file>